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Общие данные" sheetId="1" r:id="rId1"/>
    <sheet name="Б.п.3" sheetId="2" r:id="rId2"/>
    <sheet name="Лист3" sheetId="3" r:id="rId3"/>
  </sheets>
  <definedNames>
    <definedName name="Par151" localSheetId="1">'Б.п.3'!$A$26</definedName>
  </definedNames>
  <calcPr fullCalcOnLoad="1"/>
</workbook>
</file>

<file path=xl/sharedStrings.xml><?xml version="1.0" encoding="utf-8"?>
<sst xmlns="http://schemas.openxmlformats.org/spreadsheetml/2006/main" count="730" uniqueCount="269">
  <si>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</si>
  <si>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</si>
  <si>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</si>
  <si>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</si>
  <si>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</si>
  <si>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</si>
  <si>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</si>
  <si>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</si>
  <si>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</si>
  <si>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</si>
  <si>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</si>
  <si>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</si>
  <si>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</si>
  <si>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</si>
  <si>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</si>
  <si>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</si>
  <si>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</si>
  <si>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</si>
  <si>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</si>
  <si>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</si>
  <si>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</si>
  <si>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</si>
  <si>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</si>
  <si>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</si>
  <si>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</si>
  <si>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</si>
  <si>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</si>
  <si>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</si>
  <si>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</si>
  <si>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</si>
  <si>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</si>
  <si>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</si>
  <si>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</si>
  <si>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</si>
  <si>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</si>
  <si>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</si>
  <si>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</si>
  <si>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</si>
  <si>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</si>
  <si>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</si>
  <si>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9.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</si>
  <si>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</si>
  <si>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</si>
  <si>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</si>
  <si>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</si>
  <si>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</si>
  <si>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</si>
  <si>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</si>
  <si>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</si>
  <si>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</si>
  <si>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</si>
  <si>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</si>
  <si>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</si>
  <si>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</si>
  <si>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</si>
  <si>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</si>
  <si>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</si>
  <si>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</si>
  <si>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</si>
  <si>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</si>
  <si>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</si>
  <si>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</si>
  <si>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</si>
  <si>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</si>
  <si>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</si>
  <si>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</si>
  <si>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</si>
  <si>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</si>
  <si>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</si>
  <si>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</si>
  <si>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</si>
  <si>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</si>
  <si>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</si>
  <si>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</si>
  <si>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</si>
  <si>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</si>
  <si>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</si>
  <si>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</si>
  <si>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</si>
  <si>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</si>
  <si>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</si>
  <si>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</si>
  <si>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</si>
  <si>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</si>
  <si>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</si>
  <si>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</si>
  <si>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</si>
  <si>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</si>
  <si>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</si>
  <si>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</si>
  <si>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</si>
  <si>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</si>
  <si>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</si>
  <si>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</si>
  <si>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</si>
  <si>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</si>
  <si>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</si>
  <si>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</si>
  <si>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</si>
  <si>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</si>
  <si>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</si>
  <si>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</si>
  <si>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</si>
  <si>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</si>
  <si>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</si>
  <si>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</si>
  <si>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</si>
  <si>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</si>
  <si>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</si>
  <si>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</si>
  <si>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</si>
  <si>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</si>
  <si>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</si>
  <si>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</si>
  <si>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</si>
  <si>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</si>
  <si>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</si>
  <si>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</si>
  <si>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</si>
  <si>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</si>
  <si>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</si>
  <si>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</si>
  <si>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</si>
  <si>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</si>
  <si>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</si>
  <si>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</si>
  <si>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</si>
  <si>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</si>
  <si>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</si>
  <si>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</si>
  <si>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</si>
  <si>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</si>
  <si>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</si>
  <si>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</si>
  <si>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</si>
  <si>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</si>
  <si>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</si>
  <si>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</si>
  <si>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</si>
  <si>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</si>
  <si>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</si>
  <si>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</si>
  <si>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</si>
  <si>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</si>
  <si>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</si>
  <si>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</si>
  <si>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</si>
  <si>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</si>
  <si>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</si>
  <si>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</si>
  <si>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</si>
  <si>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</si>
  <si>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</si>
  <si>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</si>
  <si>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</si>
  <si>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</si>
  <si>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</si>
  <si>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</si>
  <si>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</si>
  <si>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</si>
  <si>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</si>
  <si>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</si>
  <si>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</si>
  <si>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</si>
  <si>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</si>
  <si>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</si>
  <si>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</si>
  <si>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</si>
  <si>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</si>
  <si>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</si>
  <si>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</si>
  <si>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</si>
  <si>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</si>
  <si>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</si>
  <si>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</si>
  <si>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</si>
  <si>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</si>
  <si>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</si>
  <si>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</si>
  <si>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</si>
  <si>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</si>
  <si>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</si>
  <si>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</si>
  <si>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</si>
  <si>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</si>
  <si>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</si>
  <si>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</si>
  <si>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</si>
  <si>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</si>
  <si>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</si>
  <si>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</si>
  <si>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</si>
  <si>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</si>
  <si>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</si>
  <si>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</si>
  <si>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</si>
  <si>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</si>
  <si>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</si>
  <si>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</si>
  <si>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</si>
  <si>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</si>
  <si>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</si>
  <si>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</si>
  <si>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</si>
  <si>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</si>
  <si>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</si>
  <si>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</si>
  <si>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</si>
  <si>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</si>
  <si>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</si>
  <si>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</si>
  <si>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</si>
  <si>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388218.91руб.</t>
  </si>
  <si>
    <t>384061.58руб.</t>
  </si>
  <si>
    <t xml:space="preserve"> руб.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</si>
  <si>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</si>
  <si>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</si>
  <si>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</si>
  <si>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</si>
  <si>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</si>
  <si>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</si>
  <si>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</si>
  <si>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</si>
  <si>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</si>
  <si>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</si>
  <si>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</si>
  <si>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</si>
  <si>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</si>
  <si>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</si>
  <si>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</si>
  <si>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</si>
  <si>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</si>
  <si>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</si>
  <si>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</si>
  <si>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Сдвигание и подметание снега при снегопаде с пешеходных дорожек и у входа в подъезды, очистка подходов к подъездам от уплотненного снега, при необходимости - механизированная уборка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</si>
  <si>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</si>
  <si>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</si>
  <si>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</si>
  <si>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</si>
  <si>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</si>
  <si>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</si>
  <si>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</si>
  <si>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</si>
  <si>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</si>
  <si>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</si>
  <si>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</si>
  <si>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</si>
  <si>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</si>
  <si>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</si>
  <si>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</si>
  <si>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</si>
  <si>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Содержание и ремонт мусоропровода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</si>
  <si>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</si>
  <si>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</si>
  <si>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ежедневно</t>
  </si>
  <si>
    <t>Аварийное обслуживание</t>
  </si>
  <si>
    <t>круглосуточно</t>
  </si>
  <si>
    <t>по графику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</si>
  <si>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</si>
  <si>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</si>
  <si>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</si>
  <si>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задолженности, раскрытие информации на сайте гисжкх</t>
  </si>
  <si>
    <t>Монтаж (смена, ремонт) энергосберегающих светильников в местах общего пользования</t>
  </si>
  <si>
    <t xml:space="preserve">Влажная уборка подъездов </t>
  </si>
  <si>
    <t>Влажная уборка подъезда</t>
  </si>
  <si>
    <t>один раз в неделю</t>
  </si>
  <si>
    <t>Отчет о выполнении договора управления за 2015год по МКД Безымянный переулок, д.3</t>
  </si>
  <si>
    <t>директор ооо уралэкспо-нт</t>
  </si>
  <si>
    <t>В.В.КУЦЕНОК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</si>
</sst>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15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4" fontId="1" fillId="2" borderId="2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2" fillId="2" borderId="5" xfId="15" applyFill="1" applyBorder="1" applyAlignment="1">
      <alignment horizontal="center" vertical="top" wrapText="1"/>
    </xf>
    <xf numFmtId="0" fontId="2" fillId="2" borderId="6" xfId="15" applyFill="1" applyBorder="1" applyAlignment="1">
      <alignment horizontal="center" vertical="top" wrapText="1"/>
    </xf>
    <xf numFmtId="0" fontId="2" fillId="2" borderId="4" xfId="15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vertical="top" wrapText="1"/>
    </xf>
    <xf numFmtId="0" fontId="2" fillId="2" borderId="4" xfId="15" applyFill="1" applyBorder="1" applyAlignment="1">
      <alignment vertical="top" wrapText="1"/>
    </xf>
    <xf numFmtId="0" fontId="0" fillId="2" borderId="9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D2">
      <selection activeCell="E7" sqref="E7"/>
    </sheetView>
  </sheetViews>
  <sheetFormatPr defaultColWidth="9.00390625" defaultRowHeight="12.75"/>
  <cols>
    <col min="2" max="2" width="44.75390625" style="0" customWidth="1"/>
    <col min="3" max="3" width="43.125" style="0" customWidth="1"/>
    <col min="4" max="4" width="36.25390625" style="0" customWidth="1"/>
    <col min="5" max="5" width="31.75390625" style="0" customWidth="1"/>
    <col min="6" max="6" width="45.875" style="0" customWidth="1"/>
    <col min="7" max="7" width="35.125" style="0" customWidth="1"/>
  </cols>
  <sheetData>
    <row r="1" spans="1:7" ht="56.25" customHeight="1" thickBot="1">
      <c r="A1" s="11" t="s">
        <v>0</v>
      </c>
      <c r="B1" s="12"/>
      <c r="C1" s="12"/>
      <c r="D1" s="12"/>
      <c r="E1" s="13"/>
      <c r="F1" s="11" t="s">
        <v>1</v>
      </c>
      <c r="G1" s="13"/>
    </row>
    <row r="2" spans="1:7" ht="24.75" customHeight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24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24.7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9">
        <v>42186</v>
      </c>
      <c r="F4" s="4" t="s">
        <v>15</v>
      </c>
      <c r="G4" s="4"/>
    </row>
    <row r="5" spans="1:7" ht="24.7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9">
        <v>42369</v>
      </c>
      <c r="F5" s="4" t="s">
        <v>18</v>
      </c>
      <c r="G5" s="4"/>
    </row>
    <row r="6" spans="1:7" ht="24.75" customHeight="1" thickBot="1">
      <c r="A6" s="14" t="s">
        <v>19</v>
      </c>
      <c r="B6" s="15"/>
      <c r="C6" s="15"/>
      <c r="D6" s="15"/>
      <c r="E6" s="15"/>
      <c r="F6" s="15"/>
      <c r="G6" s="16"/>
    </row>
    <row r="7" spans="1:7" ht="24.7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136.5" customHeight="1" thickBot="1">
      <c r="A8" s="3" t="s">
        <v>23</v>
      </c>
      <c r="B8" s="4" t="s">
        <v>24</v>
      </c>
      <c r="C8" s="2" t="s">
        <v>214</v>
      </c>
      <c r="D8" s="4" t="s">
        <v>24</v>
      </c>
      <c r="E8" s="4"/>
      <c r="F8" s="4" t="s">
        <v>26</v>
      </c>
      <c r="G8" s="4"/>
    </row>
    <row r="9" spans="1:7" ht="126.75" customHeight="1" thickBot="1">
      <c r="A9" s="3" t="s">
        <v>27</v>
      </c>
      <c r="B9" s="4" t="s">
        <v>28</v>
      </c>
      <c r="C9" s="2" t="s">
        <v>214</v>
      </c>
      <c r="D9" s="4" t="s">
        <v>28</v>
      </c>
      <c r="E9" s="4"/>
      <c r="F9" s="4" t="s">
        <v>29</v>
      </c>
      <c r="G9" s="4"/>
    </row>
    <row r="10" spans="1:7" ht="155.25" customHeight="1" thickBot="1">
      <c r="A10" s="3" t="s">
        <v>30</v>
      </c>
      <c r="B10" s="4" t="s">
        <v>31</v>
      </c>
      <c r="C10" s="2" t="s">
        <v>214</v>
      </c>
      <c r="D10" s="4" t="s">
        <v>32</v>
      </c>
      <c r="E10" s="4">
        <v>1915299.66</v>
      </c>
      <c r="F10" s="4" t="s">
        <v>33</v>
      </c>
      <c r="G10" s="4"/>
    </row>
    <row r="11" spans="1:7" ht="24.75" customHeight="1">
      <c r="A11" s="17" t="s">
        <v>34</v>
      </c>
      <c r="B11" s="6" t="s">
        <v>35</v>
      </c>
      <c r="C11" s="20" t="s">
        <v>25</v>
      </c>
      <c r="D11" s="17" t="s">
        <v>38</v>
      </c>
      <c r="E11" s="17"/>
      <c r="F11" s="17" t="s">
        <v>39</v>
      </c>
      <c r="G11" s="17"/>
    </row>
    <row r="12" spans="1:7" ht="24.75" customHeight="1">
      <c r="A12" s="18"/>
      <c r="B12" s="6" t="s">
        <v>36</v>
      </c>
      <c r="C12" s="21"/>
      <c r="D12" s="18"/>
      <c r="E12" s="18"/>
      <c r="F12" s="18"/>
      <c r="G12" s="18"/>
    </row>
    <row r="13" spans="1:7" ht="24.75" customHeight="1" thickBot="1">
      <c r="A13" s="19"/>
      <c r="B13" s="7" t="s">
        <v>37</v>
      </c>
      <c r="C13" s="22"/>
      <c r="D13" s="19"/>
      <c r="E13" s="19"/>
      <c r="F13" s="19"/>
      <c r="G13" s="19"/>
    </row>
    <row r="14" spans="1:7" ht="24.75" customHeight="1">
      <c r="A14" s="17" t="s">
        <v>40</v>
      </c>
      <c r="B14" s="6" t="s">
        <v>41</v>
      </c>
      <c r="C14" s="20" t="s">
        <v>25</v>
      </c>
      <c r="D14" s="17" t="s">
        <v>44</v>
      </c>
      <c r="E14" s="17"/>
      <c r="F14" s="17" t="s">
        <v>45</v>
      </c>
      <c r="G14" s="17" t="s">
        <v>46</v>
      </c>
    </row>
    <row r="15" spans="1:7" ht="24.75" customHeight="1">
      <c r="A15" s="18"/>
      <c r="B15" s="6" t="s">
        <v>42</v>
      </c>
      <c r="C15" s="21"/>
      <c r="D15" s="18"/>
      <c r="E15" s="18"/>
      <c r="F15" s="18"/>
      <c r="G15" s="18"/>
    </row>
    <row r="16" spans="1:7" ht="24.75" customHeight="1" thickBot="1">
      <c r="A16" s="19"/>
      <c r="B16" s="7" t="s">
        <v>43</v>
      </c>
      <c r="C16" s="22"/>
      <c r="D16" s="19"/>
      <c r="E16" s="19"/>
      <c r="F16" s="19"/>
      <c r="G16" s="19"/>
    </row>
    <row r="17" spans="1:7" ht="24.75" customHeight="1">
      <c r="A17" s="17" t="s">
        <v>47</v>
      </c>
      <c r="B17" s="6" t="s">
        <v>41</v>
      </c>
      <c r="C17" s="20" t="s">
        <v>25</v>
      </c>
      <c r="D17" s="17" t="s">
        <v>50</v>
      </c>
      <c r="E17" s="17"/>
      <c r="F17" s="17" t="s">
        <v>51</v>
      </c>
      <c r="G17" s="17" t="s">
        <v>46</v>
      </c>
    </row>
    <row r="18" spans="1:7" ht="24.75" customHeight="1">
      <c r="A18" s="18"/>
      <c r="B18" s="6" t="s">
        <v>42</v>
      </c>
      <c r="C18" s="21"/>
      <c r="D18" s="18"/>
      <c r="E18" s="18"/>
      <c r="F18" s="18"/>
      <c r="G18" s="18"/>
    </row>
    <row r="19" spans="1:7" ht="24.75" customHeight="1">
      <c r="A19" s="18"/>
      <c r="B19" s="6" t="s">
        <v>48</v>
      </c>
      <c r="C19" s="21"/>
      <c r="D19" s="18"/>
      <c r="E19" s="18"/>
      <c r="F19" s="18"/>
      <c r="G19" s="18"/>
    </row>
    <row r="20" spans="1:7" ht="24.75" customHeight="1" thickBot="1">
      <c r="A20" s="19"/>
      <c r="B20" s="7" t="s">
        <v>49</v>
      </c>
      <c r="C20" s="22"/>
      <c r="D20" s="19"/>
      <c r="E20" s="19"/>
      <c r="F20" s="19"/>
      <c r="G20" s="19"/>
    </row>
    <row r="21" spans="1:7" ht="24.75" customHeight="1" thickBot="1">
      <c r="A21" s="3" t="s">
        <v>52</v>
      </c>
      <c r="B21" s="7" t="s">
        <v>53</v>
      </c>
      <c r="C21" s="2" t="s">
        <v>25</v>
      </c>
      <c r="D21" s="4" t="s">
        <v>54</v>
      </c>
      <c r="E21" s="4"/>
      <c r="F21" s="4" t="s">
        <v>55</v>
      </c>
      <c r="G21" s="4"/>
    </row>
    <row r="22" spans="1:7" ht="24.75" customHeight="1" thickBot="1">
      <c r="A22" s="3" t="s">
        <v>56</v>
      </c>
      <c r="B22" s="7" t="s">
        <v>57</v>
      </c>
      <c r="C22" s="2" t="s">
        <v>212</v>
      </c>
      <c r="D22" s="4" t="s">
        <v>58</v>
      </c>
      <c r="E22" s="4">
        <v>388218.91</v>
      </c>
      <c r="F22" s="4" t="s">
        <v>59</v>
      </c>
      <c r="G22" s="4"/>
    </row>
    <row r="23" spans="1:7" ht="24.75" customHeight="1" thickBot="1">
      <c r="A23" s="3" t="s">
        <v>60</v>
      </c>
      <c r="B23" s="7" t="s">
        <v>61</v>
      </c>
      <c r="C23" s="2" t="s">
        <v>213</v>
      </c>
      <c r="D23" s="4" t="s">
        <v>62</v>
      </c>
      <c r="E23" s="4">
        <v>384061.58</v>
      </c>
      <c r="F23" s="4" t="s">
        <v>63</v>
      </c>
      <c r="G23" s="4"/>
    </row>
    <row r="24" spans="1:7" ht="24.75" customHeight="1" thickBot="1">
      <c r="A24" s="3" t="s">
        <v>64</v>
      </c>
      <c r="B24" s="7" t="s">
        <v>65</v>
      </c>
      <c r="C24" s="2" t="s">
        <v>25</v>
      </c>
      <c r="D24" s="4" t="s">
        <v>66</v>
      </c>
      <c r="E24" s="4"/>
      <c r="F24" s="4" t="s">
        <v>67</v>
      </c>
      <c r="G24" s="4"/>
    </row>
    <row r="25" spans="1:7" ht="24.75" customHeight="1">
      <c r="A25" s="17" t="s">
        <v>68</v>
      </c>
      <c r="B25" s="6" t="s">
        <v>69</v>
      </c>
      <c r="C25" s="20" t="s">
        <v>25</v>
      </c>
      <c r="D25" s="17" t="s">
        <v>71</v>
      </c>
      <c r="E25" s="17">
        <v>1143019.17</v>
      </c>
      <c r="F25" s="17" t="s">
        <v>72</v>
      </c>
      <c r="G25" s="17"/>
    </row>
    <row r="26" spans="1:7" ht="24.75" customHeight="1" thickBot="1">
      <c r="A26" s="19"/>
      <c r="B26" s="7" t="s">
        <v>70</v>
      </c>
      <c r="C26" s="22"/>
      <c r="D26" s="19"/>
      <c r="E26" s="19"/>
      <c r="F26" s="19"/>
      <c r="G26" s="19"/>
    </row>
    <row r="27" spans="1:7" ht="24.75" customHeight="1">
      <c r="A27" s="17" t="s">
        <v>73</v>
      </c>
      <c r="B27" s="6" t="s">
        <v>74</v>
      </c>
      <c r="C27" s="20" t="s">
        <v>25</v>
      </c>
      <c r="D27" s="17" t="s">
        <v>76</v>
      </c>
      <c r="E27" s="17"/>
      <c r="F27" s="17" t="s">
        <v>77</v>
      </c>
      <c r="G27" s="17"/>
    </row>
    <row r="28" spans="1:7" ht="78" customHeight="1" thickBot="1">
      <c r="A28" s="19"/>
      <c r="B28" s="7" t="s">
        <v>75</v>
      </c>
      <c r="C28" s="22"/>
      <c r="D28" s="19"/>
      <c r="E28" s="19"/>
      <c r="F28" s="19"/>
      <c r="G28" s="19"/>
    </row>
    <row r="29" spans="1:7" ht="24.75" customHeight="1" thickBot="1">
      <c r="A29" s="3" t="s">
        <v>78</v>
      </c>
      <c r="B29" s="8" t="s">
        <v>79</v>
      </c>
      <c r="C29" s="2" t="s">
        <v>11</v>
      </c>
      <c r="D29" s="4" t="s">
        <v>80</v>
      </c>
      <c r="E29" s="4"/>
      <c r="F29" s="4" t="s">
        <v>81</v>
      </c>
      <c r="G29" s="4"/>
    </row>
    <row r="30" spans="1:7" ht="24.75" customHeight="1" thickBot="1">
      <c r="A30" s="3" t="s">
        <v>82</v>
      </c>
      <c r="B30" s="8" t="s">
        <v>83</v>
      </c>
      <c r="C30" s="2" t="s">
        <v>11</v>
      </c>
      <c r="D30" s="4" t="s">
        <v>84</v>
      </c>
      <c r="E30" s="4"/>
      <c r="F30" s="4" t="s">
        <v>85</v>
      </c>
      <c r="G30" s="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mergeCells count="33">
    <mergeCell ref="F27:F28"/>
    <mergeCell ref="G27:G28"/>
    <mergeCell ref="A25:A26"/>
    <mergeCell ref="C25:C26"/>
    <mergeCell ref="A27:A28"/>
    <mergeCell ref="C27:C28"/>
    <mergeCell ref="D27:D28"/>
    <mergeCell ref="E27:E28"/>
    <mergeCell ref="D25:D26"/>
    <mergeCell ref="E25:E26"/>
    <mergeCell ref="F14:F16"/>
    <mergeCell ref="G14:G16"/>
    <mergeCell ref="F17:F20"/>
    <mergeCell ref="G17:G20"/>
    <mergeCell ref="F25:F26"/>
    <mergeCell ref="G25:G26"/>
    <mergeCell ref="A17:A20"/>
    <mergeCell ref="C17:C20"/>
    <mergeCell ref="D17:D20"/>
    <mergeCell ref="E17:E20"/>
    <mergeCell ref="A14:A16"/>
    <mergeCell ref="C14:C16"/>
    <mergeCell ref="D14:D16"/>
    <mergeCell ref="E14:E16"/>
    <mergeCell ref="A1:E1"/>
    <mergeCell ref="F1:G1"/>
    <mergeCell ref="A6:G6"/>
    <mergeCell ref="A11:A13"/>
    <mergeCell ref="C11:C13"/>
    <mergeCell ref="D11:D13"/>
    <mergeCell ref="E11:E13"/>
    <mergeCell ref="F11:F13"/>
    <mergeCell ref="G11:G13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="75" zoomScaleNormal="75" workbookViewId="0" topLeftCell="A1">
      <selection activeCell="B137" sqref="B137"/>
    </sheetView>
  </sheetViews>
  <sheetFormatPr defaultColWidth="9.00390625" defaultRowHeight="12.75"/>
  <cols>
    <col min="1" max="1" width="6.875" style="0" customWidth="1"/>
    <col min="2" max="2" width="57.375" style="0" customWidth="1"/>
    <col min="3" max="3" width="15.75390625" style="0" customWidth="1"/>
    <col min="4" max="4" width="32.75390625" style="0" customWidth="1"/>
    <col min="5" max="5" width="20.25390625" style="0" customWidth="1"/>
    <col min="6" max="6" width="46.125" style="0" customWidth="1"/>
    <col min="7" max="7" width="20.00390625" style="0" customWidth="1"/>
  </cols>
  <sheetData>
    <row r="1" spans="1:7" ht="24.75" customHeight="1" thickBot="1">
      <c r="A1" s="23" t="s">
        <v>266</v>
      </c>
      <c r="G1" s="10"/>
    </row>
    <row r="2" spans="1:7" ht="38.25" thickBot="1">
      <c r="A2" s="24" t="s">
        <v>0</v>
      </c>
      <c r="B2" s="25"/>
      <c r="C2" s="25"/>
      <c r="D2" s="25"/>
      <c r="E2" s="26"/>
      <c r="F2" s="27" t="s">
        <v>1</v>
      </c>
      <c r="G2" s="28" t="s">
        <v>8</v>
      </c>
    </row>
    <row r="3" spans="1:7" ht="38.25" thickBot="1">
      <c r="A3" s="29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30"/>
    </row>
    <row r="4" spans="1:7" ht="57" thickBot="1">
      <c r="A4" s="31" t="s">
        <v>9</v>
      </c>
      <c r="B4" s="30" t="s">
        <v>10</v>
      </c>
      <c r="C4" s="28" t="s">
        <v>11</v>
      </c>
      <c r="D4" s="30" t="s">
        <v>10</v>
      </c>
      <c r="E4" s="32">
        <v>42411</v>
      </c>
      <c r="F4" s="30" t="s">
        <v>12</v>
      </c>
      <c r="G4" s="30"/>
    </row>
    <row r="5" spans="1:7" ht="150.75" thickBot="1">
      <c r="A5" s="31" t="s">
        <v>13</v>
      </c>
      <c r="B5" s="30" t="s">
        <v>14</v>
      </c>
      <c r="C5" s="28" t="s">
        <v>11</v>
      </c>
      <c r="D5" s="30" t="s">
        <v>14</v>
      </c>
      <c r="E5" s="32">
        <v>42186</v>
      </c>
      <c r="F5" s="30" t="s">
        <v>86</v>
      </c>
      <c r="G5" s="30"/>
    </row>
    <row r="6" spans="1:7" ht="150.75" thickBot="1">
      <c r="A6" s="31" t="s">
        <v>16</v>
      </c>
      <c r="B6" s="30" t="s">
        <v>17</v>
      </c>
      <c r="C6" s="28" t="s">
        <v>11</v>
      </c>
      <c r="D6" s="30" t="s">
        <v>17</v>
      </c>
      <c r="E6" s="32">
        <v>42369</v>
      </c>
      <c r="F6" s="30" t="s">
        <v>87</v>
      </c>
      <c r="G6" s="33"/>
    </row>
    <row r="7" spans="1:7" ht="19.5" thickBot="1">
      <c r="A7" s="24" t="s">
        <v>88</v>
      </c>
      <c r="B7" s="25"/>
      <c r="C7" s="25"/>
      <c r="D7" s="25"/>
      <c r="E7" s="25"/>
      <c r="F7" s="25"/>
      <c r="G7" s="30"/>
    </row>
    <row r="8" spans="1:7" ht="207" thickBot="1">
      <c r="A8" s="31" t="s">
        <v>20</v>
      </c>
      <c r="B8" s="30" t="s">
        <v>89</v>
      </c>
      <c r="C8" s="28" t="s">
        <v>25</v>
      </c>
      <c r="D8" s="30" t="s">
        <v>89</v>
      </c>
      <c r="E8" s="30">
        <v>0</v>
      </c>
      <c r="F8" s="30" t="s">
        <v>90</v>
      </c>
      <c r="G8" s="30"/>
    </row>
    <row r="9" spans="1:7" ht="225.75" thickBot="1">
      <c r="A9" s="31" t="s">
        <v>23</v>
      </c>
      <c r="B9" s="30" t="s">
        <v>91</v>
      </c>
      <c r="C9" s="28" t="s">
        <v>25</v>
      </c>
      <c r="D9" s="30" t="s">
        <v>91</v>
      </c>
      <c r="E9" s="30">
        <f>103816.43+41428.74</f>
        <v>145245.16999999998</v>
      </c>
      <c r="F9" s="30" t="s">
        <v>92</v>
      </c>
      <c r="G9" s="30"/>
    </row>
    <row r="10" spans="1:7" ht="188.25" thickBot="1">
      <c r="A10" s="31" t="s">
        <v>27</v>
      </c>
      <c r="B10" s="30" t="s">
        <v>93</v>
      </c>
      <c r="C10" s="28" t="s">
        <v>25</v>
      </c>
      <c r="D10" s="30" t="s">
        <v>93</v>
      </c>
      <c r="E10" s="30">
        <v>0</v>
      </c>
      <c r="F10" s="30" t="s">
        <v>94</v>
      </c>
      <c r="G10" s="30"/>
    </row>
    <row r="11" spans="1:7" ht="132" thickBot="1">
      <c r="A11" s="31" t="s">
        <v>30</v>
      </c>
      <c r="B11" s="30" t="s">
        <v>95</v>
      </c>
      <c r="C11" s="28" t="s">
        <v>25</v>
      </c>
      <c r="D11" s="30" t="s">
        <v>96</v>
      </c>
      <c r="E11" s="30">
        <f>12.7*1198*6</f>
        <v>91287.59999999999</v>
      </c>
      <c r="F11" s="30" t="s">
        <v>97</v>
      </c>
      <c r="G11" s="30"/>
    </row>
    <row r="12" spans="1:7" ht="169.5" thickBot="1">
      <c r="A12" s="31" t="s">
        <v>34</v>
      </c>
      <c r="B12" s="34" t="s">
        <v>98</v>
      </c>
      <c r="C12" s="28" t="s">
        <v>25</v>
      </c>
      <c r="D12" s="30" t="s">
        <v>99</v>
      </c>
      <c r="E12" s="35">
        <f>E11-E13-E14</f>
        <v>60149.18399999999</v>
      </c>
      <c r="F12" s="30" t="s">
        <v>100</v>
      </c>
      <c r="G12" s="30"/>
    </row>
    <row r="13" spans="1:7" ht="169.5" thickBot="1">
      <c r="A13" s="31" t="s">
        <v>40</v>
      </c>
      <c r="B13" s="34" t="s">
        <v>101</v>
      </c>
      <c r="C13" s="28" t="s">
        <v>25</v>
      </c>
      <c r="D13" s="30" t="s">
        <v>102</v>
      </c>
      <c r="E13" s="35">
        <f>(3.42*1198*6)-(3.42*1198*6)*0.15</f>
        <v>20895.516</v>
      </c>
      <c r="F13" s="30" t="s">
        <v>103</v>
      </c>
      <c r="G13" s="30"/>
    </row>
    <row r="14" spans="1:7" ht="154.5" customHeight="1" thickBot="1">
      <c r="A14" s="31" t="s">
        <v>47</v>
      </c>
      <c r="B14" s="34" t="s">
        <v>104</v>
      </c>
      <c r="C14" s="28" t="s">
        <v>25</v>
      </c>
      <c r="D14" s="36" t="s">
        <v>105</v>
      </c>
      <c r="E14" s="35">
        <f>(3.43+5.5+0.57)*0.15*1198*6</f>
        <v>10242.900000000001</v>
      </c>
      <c r="F14" s="30" t="s">
        <v>106</v>
      </c>
      <c r="G14" s="30"/>
    </row>
    <row r="15" spans="1:7" ht="213" customHeight="1" thickBot="1">
      <c r="A15" s="31" t="s">
        <v>52</v>
      </c>
      <c r="B15" s="30" t="s">
        <v>107</v>
      </c>
      <c r="C15" s="28" t="s">
        <v>25</v>
      </c>
      <c r="D15" s="30" t="s">
        <v>108</v>
      </c>
      <c r="E15" s="30">
        <f>E16+E17+E18+E19+E20</f>
        <v>102744.93000000001</v>
      </c>
      <c r="F15" s="30" t="s">
        <v>109</v>
      </c>
      <c r="G15" s="30"/>
    </row>
    <row r="16" spans="1:7" ht="276" customHeight="1" thickBot="1">
      <c r="A16" s="31" t="s">
        <v>56</v>
      </c>
      <c r="B16" s="34" t="s">
        <v>110</v>
      </c>
      <c r="C16" s="28" t="s">
        <v>25</v>
      </c>
      <c r="D16" s="30" t="s">
        <v>111</v>
      </c>
      <c r="E16" s="30">
        <f>24126.08+14777.74+5264.47+38582.54+4012.47+3751.63</f>
        <v>90514.93000000001</v>
      </c>
      <c r="F16" s="30" t="s">
        <v>112</v>
      </c>
      <c r="G16" s="30"/>
    </row>
    <row r="17" spans="1:7" ht="24.75" customHeight="1" thickBot="1">
      <c r="A17" s="31" t="s">
        <v>60</v>
      </c>
      <c r="B17" s="34" t="s">
        <v>113</v>
      </c>
      <c r="C17" s="28" t="s">
        <v>25</v>
      </c>
      <c r="D17" s="30" t="s">
        <v>114</v>
      </c>
      <c r="E17" s="30">
        <v>0</v>
      </c>
      <c r="F17" s="30" t="s">
        <v>115</v>
      </c>
      <c r="G17" s="30"/>
    </row>
    <row r="18" spans="1:7" ht="24.75" customHeight="1" thickBot="1">
      <c r="A18" s="31" t="s">
        <v>64</v>
      </c>
      <c r="B18" s="34" t="s">
        <v>116</v>
      </c>
      <c r="C18" s="28" t="s">
        <v>25</v>
      </c>
      <c r="D18" s="30" t="s">
        <v>117</v>
      </c>
      <c r="E18" s="30">
        <v>0</v>
      </c>
      <c r="F18" s="30" t="s">
        <v>118</v>
      </c>
      <c r="G18" s="30"/>
    </row>
    <row r="19" spans="1:7" ht="24.75" customHeight="1" thickBot="1">
      <c r="A19" s="31" t="s">
        <v>68</v>
      </c>
      <c r="B19" s="34" t="s">
        <v>119</v>
      </c>
      <c r="C19" s="28" t="s">
        <v>25</v>
      </c>
      <c r="D19" s="37" t="s">
        <v>120</v>
      </c>
      <c r="E19" s="30">
        <v>12230</v>
      </c>
      <c r="F19" s="30" t="s">
        <v>121</v>
      </c>
      <c r="G19" s="30"/>
    </row>
    <row r="20" spans="1:7" ht="204" customHeight="1" thickBot="1">
      <c r="A20" s="31" t="s">
        <v>73</v>
      </c>
      <c r="B20" s="34" t="s">
        <v>122</v>
      </c>
      <c r="C20" s="28" t="s">
        <v>25</v>
      </c>
      <c r="D20" s="30" t="s">
        <v>123</v>
      </c>
      <c r="E20" s="30">
        <v>0</v>
      </c>
      <c r="F20" s="30" t="s">
        <v>124</v>
      </c>
      <c r="G20" s="30"/>
    </row>
    <row r="21" spans="1:7" ht="93" customHeight="1" thickBot="1">
      <c r="A21" s="31" t="s">
        <v>78</v>
      </c>
      <c r="B21" s="30" t="s">
        <v>125</v>
      </c>
      <c r="C21" s="28" t="s">
        <v>25</v>
      </c>
      <c r="D21" s="30" t="s">
        <v>125</v>
      </c>
      <c r="E21" s="30">
        <f>E9+E15</f>
        <v>247990.09999999998</v>
      </c>
      <c r="F21" s="30" t="s">
        <v>126</v>
      </c>
      <c r="G21" s="30"/>
    </row>
    <row r="22" spans="1:7" ht="208.5" customHeight="1" thickBot="1">
      <c r="A22" s="31" t="s">
        <v>82</v>
      </c>
      <c r="B22" s="30" t="s">
        <v>127</v>
      </c>
      <c r="C22" s="28" t="s">
        <v>25</v>
      </c>
      <c r="D22" s="30" t="s">
        <v>127</v>
      </c>
      <c r="E22" s="30">
        <v>0</v>
      </c>
      <c r="F22" s="30" t="s">
        <v>128</v>
      </c>
      <c r="G22" s="30"/>
    </row>
    <row r="23" spans="1:7" ht="207" thickBot="1">
      <c r="A23" s="31" t="s">
        <v>129</v>
      </c>
      <c r="B23" s="30" t="s">
        <v>130</v>
      </c>
      <c r="C23" s="28" t="s">
        <v>25</v>
      </c>
      <c r="D23" s="30" t="s">
        <v>130</v>
      </c>
      <c r="E23" s="30">
        <f>121908.51+42119.57</f>
        <v>164028.08</v>
      </c>
      <c r="F23" s="30" t="s">
        <v>131</v>
      </c>
      <c r="G23" s="30"/>
    </row>
    <row r="24" spans="1:7" ht="150.75" thickBot="1">
      <c r="A24" s="31" t="s">
        <v>132</v>
      </c>
      <c r="B24" s="30" t="s">
        <v>133</v>
      </c>
      <c r="C24" s="28" t="s">
        <v>25</v>
      </c>
      <c r="D24" s="30" t="s">
        <v>133</v>
      </c>
      <c r="E24" s="30">
        <f>E10+E11-E16</f>
        <v>772.6699999999837</v>
      </c>
      <c r="F24" s="30" t="s">
        <v>134</v>
      </c>
      <c r="G24" s="33"/>
    </row>
    <row r="25" spans="1:7" ht="24.75" customHeight="1" thickBot="1">
      <c r="A25" s="24" t="s">
        <v>135</v>
      </c>
      <c r="B25" s="25"/>
      <c r="C25" s="25"/>
      <c r="D25" s="25"/>
      <c r="E25" s="25"/>
      <c r="F25" s="25"/>
      <c r="G25" s="26"/>
    </row>
    <row r="26" spans="1:7" ht="132" thickBot="1">
      <c r="A26" s="31" t="s">
        <v>136</v>
      </c>
      <c r="B26" s="30" t="s">
        <v>137</v>
      </c>
      <c r="C26" s="28" t="s">
        <v>231</v>
      </c>
      <c r="D26" s="30" t="s">
        <v>137</v>
      </c>
      <c r="E26" s="30" t="s">
        <v>262</v>
      </c>
      <c r="F26" s="30" t="s">
        <v>138</v>
      </c>
      <c r="G26" s="30"/>
    </row>
    <row r="27" spans="1:7" ht="57" thickBot="1">
      <c r="A27" s="31"/>
      <c r="B27" s="30" t="s">
        <v>139</v>
      </c>
      <c r="C27" s="28" t="s">
        <v>25</v>
      </c>
      <c r="D27" s="30" t="s">
        <v>139</v>
      </c>
      <c r="E27" s="30">
        <v>8021.1</v>
      </c>
      <c r="F27" s="30" t="s">
        <v>140</v>
      </c>
      <c r="G27" s="30"/>
    </row>
    <row r="28" spans="1:7" ht="244.5" thickBot="1">
      <c r="A28" s="38"/>
      <c r="B28" s="30" t="s">
        <v>137</v>
      </c>
      <c r="C28" s="28" t="s">
        <v>248</v>
      </c>
      <c r="D28" s="30" t="s">
        <v>137</v>
      </c>
      <c r="E28" s="30" t="s">
        <v>232</v>
      </c>
      <c r="F28" s="30" t="s">
        <v>138</v>
      </c>
      <c r="G28" s="30"/>
    </row>
    <row r="29" spans="1:7" ht="57" thickBot="1">
      <c r="A29" s="31"/>
      <c r="B29" s="30" t="s">
        <v>139</v>
      </c>
      <c r="C29" s="28" t="s">
        <v>25</v>
      </c>
      <c r="D29" s="30" t="s">
        <v>139</v>
      </c>
      <c r="E29" s="30">
        <f>1198*6*0.43</f>
        <v>3090.84</v>
      </c>
      <c r="F29" s="30" t="s">
        <v>140</v>
      </c>
      <c r="G29" s="30"/>
    </row>
    <row r="30" spans="1:7" ht="319.5" thickBot="1">
      <c r="A30" s="31"/>
      <c r="B30" s="30" t="s">
        <v>137</v>
      </c>
      <c r="C30" s="28" t="s">
        <v>248</v>
      </c>
      <c r="D30" s="30" t="s">
        <v>137</v>
      </c>
      <c r="E30" s="30" t="s">
        <v>233</v>
      </c>
      <c r="F30" s="30" t="s">
        <v>138</v>
      </c>
      <c r="G30" s="30"/>
    </row>
    <row r="31" spans="1:7" ht="57" thickBot="1">
      <c r="A31" s="31"/>
      <c r="B31" s="30" t="s">
        <v>139</v>
      </c>
      <c r="C31" s="28" t="s">
        <v>25</v>
      </c>
      <c r="D31" s="30" t="s">
        <v>139</v>
      </c>
      <c r="E31" s="30">
        <f>1198*6*0.4</f>
        <v>2875.2000000000003</v>
      </c>
      <c r="F31" s="30" t="s">
        <v>140</v>
      </c>
      <c r="G31" s="30"/>
    </row>
    <row r="32" spans="1:7" ht="319.5" thickBot="1">
      <c r="A32" s="31"/>
      <c r="B32" s="30" t="s">
        <v>137</v>
      </c>
      <c r="C32" s="28" t="s">
        <v>248</v>
      </c>
      <c r="D32" s="30" t="s">
        <v>137</v>
      </c>
      <c r="E32" s="30" t="s">
        <v>234</v>
      </c>
      <c r="F32" s="30" t="s">
        <v>138</v>
      </c>
      <c r="G32" s="30"/>
    </row>
    <row r="33" spans="1:7" ht="57" thickBot="1">
      <c r="A33" s="31"/>
      <c r="B33" s="30" t="s">
        <v>139</v>
      </c>
      <c r="C33" s="28" t="s">
        <v>25</v>
      </c>
      <c r="D33" s="30" t="s">
        <v>139</v>
      </c>
      <c r="E33" s="35">
        <f>1198*0.22*6</f>
        <v>1581.3600000000001</v>
      </c>
      <c r="F33" s="30" t="s">
        <v>140</v>
      </c>
      <c r="G33" s="30"/>
    </row>
    <row r="34" spans="1:7" ht="132" thickBot="1">
      <c r="A34" s="31"/>
      <c r="B34" s="30" t="s">
        <v>137</v>
      </c>
      <c r="C34" s="28" t="s">
        <v>248</v>
      </c>
      <c r="D34" s="30" t="s">
        <v>137</v>
      </c>
      <c r="E34" s="30" t="s">
        <v>235</v>
      </c>
      <c r="F34" s="30" t="s">
        <v>138</v>
      </c>
      <c r="G34" s="30"/>
    </row>
    <row r="35" spans="1:7" ht="57" thickBot="1">
      <c r="A35" s="31"/>
      <c r="B35" s="30" t="s">
        <v>139</v>
      </c>
      <c r="C35" s="28" t="s">
        <v>25</v>
      </c>
      <c r="D35" s="30" t="s">
        <v>139</v>
      </c>
      <c r="E35" s="35">
        <f>1198*6*0.18</f>
        <v>1293.84</v>
      </c>
      <c r="F35" s="30" t="s">
        <v>140</v>
      </c>
      <c r="G35" s="30"/>
    </row>
    <row r="36" spans="1:7" ht="132" thickBot="1">
      <c r="A36" s="31"/>
      <c r="B36" s="30" t="s">
        <v>137</v>
      </c>
      <c r="C36" s="28" t="s">
        <v>248</v>
      </c>
      <c r="D36" s="30" t="s">
        <v>137</v>
      </c>
      <c r="E36" s="30" t="s">
        <v>236</v>
      </c>
      <c r="F36" s="30" t="s">
        <v>138</v>
      </c>
      <c r="G36" s="30"/>
    </row>
    <row r="37" spans="1:7" ht="57" thickBot="1">
      <c r="A37" s="31"/>
      <c r="B37" s="30" t="s">
        <v>139</v>
      </c>
      <c r="C37" s="28" t="s">
        <v>25</v>
      </c>
      <c r="D37" s="30" t="s">
        <v>139</v>
      </c>
      <c r="E37" s="35">
        <f>1198*6*0.54</f>
        <v>3881.5200000000004</v>
      </c>
      <c r="F37" s="30" t="s">
        <v>140</v>
      </c>
      <c r="G37" s="30"/>
    </row>
    <row r="38" spans="1:7" ht="132" thickBot="1">
      <c r="A38" s="31"/>
      <c r="B38" s="30" t="s">
        <v>137</v>
      </c>
      <c r="C38" s="28" t="s">
        <v>248</v>
      </c>
      <c r="D38" s="30" t="s">
        <v>137</v>
      </c>
      <c r="E38" s="30" t="s">
        <v>237</v>
      </c>
      <c r="F38" s="30" t="s">
        <v>138</v>
      </c>
      <c r="G38" s="30"/>
    </row>
    <row r="39" spans="1:7" ht="57" thickBot="1">
      <c r="A39" s="31"/>
      <c r="B39" s="30" t="s">
        <v>139</v>
      </c>
      <c r="C39" s="28" t="s">
        <v>25</v>
      </c>
      <c r="D39" s="30" t="s">
        <v>139</v>
      </c>
      <c r="E39" s="30">
        <v>11.98</v>
      </c>
      <c r="F39" s="30" t="s">
        <v>140</v>
      </c>
      <c r="G39" s="30"/>
    </row>
    <row r="40" spans="1:7" ht="132" thickBot="1">
      <c r="A40" s="31"/>
      <c r="B40" s="30" t="s">
        <v>137</v>
      </c>
      <c r="C40" s="28" t="s">
        <v>248</v>
      </c>
      <c r="D40" s="30" t="s">
        <v>137</v>
      </c>
      <c r="E40" s="30" t="s">
        <v>238</v>
      </c>
      <c r="F40" s="30" t="s">
        <v>140</v>
      </c>
      <c r="G40" s="30"/>
    </row>
    <row r="41" spans="1:7" ht="38.25" thickBot="1">
      <c r="A41" s="31"/>
      <c r="B41" s="30" t="s">
        <v>139</v>
      </c>
      <c r="C41" s="28" t="s">
        <v>25</v>
      </c>
      <c r="D41" s="30" t="s">
        <v>139</v>
      </c>
      <c r="E41" s="30">
        <f>1198*6*0.44</f>
        <v>3162.72</v>
      </c>
      <c r="F41" s="30" t="s">
        <v>138</v>
      </c>
      <c r="G41" s="30"/>
    </row>
    <row r="42" spans="1:7" ht="113.25" thickBot="1">
      <c r="A42" s="31"/>
      <c r="B42" s="30" t="s">
        <v>137</v>
      </c>
      <c r="C42" s="28" t="s">
        <v>248</v>
      </c>
      <c r="D42" s="30" t="s">
        <v>137</v>
      </c>
      <c r="E42" s="30" t="s">
        <v>241</v>
      </c>
      <c r="F42" s="30" t="s">
        <v>140</v>
      </c>
      <c r="G42" s="30"/>
    </row>
    <row r="43" spans="1:7" ht="38.25" thickBot="1">
      <c r="A43" s="31"/>
      <c r="B43" s="30" t="s">
        <v>139</v>
      </c>
      <c r="C43" s="28" t="s">
        <v>25</v>
      </c>
      <c r="D43" s="30" t="s">
        <v>139</v>
      </c>
      <c r="E43" s="30">
        <f>1198*6*0.05</f>
        <v>359.40000000000003</v>
      </c>
      <c r="F43" s="30" t="s">
        <v>138</v>
      </c>
      <c r="G43" s="30"/>
    </row>
    <row r="44" spans="1:7" ht="113.25" thickBot="1">
      <c r="A44" s="31"/>
      <c r="B44" s="30" t="s">
        <v>137</v>
      </c>
      <c r="C44" s="28" t="s">
        <v>248</v>
      </c>
      <c r="D44" s="30" t="s">
        <v>137</v>
      </c>
      <c r="E44" s="30" t="s">
        <v>239</v>
      </c>
      <c r="F44" s="30" t="s">
        <v>140</v>
      </c>
      <c r="G44" s="30"/>
    </row>
    <row r="45" spans="1:7" ht="38.25" thickBot="1">
      <c r="A45" s="31"/>
      <c r="B45" s="30" t="s">
        <v>139</v>
      </c>
      <c r="C45" s="28" t="s">
        <v>25</v>
      </c>
      <c r="D45" s="30" t="s">
        <v>139</v>
      </c>
      <c r="E45" s="35">
        <f>1198*6*0.46</f>
        <v>3306.48</v>
      </c>
      <c r="F45" s="30" t="s">
        <v>138</v>
      </c>
      <c r="G45" s="30"/>
    </row>
    <row r="46" spans="1:7" ht="188.25" thickBot="1">
      <c r="A46" s="31"/>
      <c r="B46" s="30" t="s">
        <v>137</v>
      </c>
      <c r="C46" s="28" t="s">
        <v>248</v>
      </c>
      <c r="D46" s="30" t="s">
        <v>137</v>
      </c>
      <c r="E46" s="30" t="s">
        <v>240</v>
      </c>
      <c r="F46" s="30" t="s">
        <v>140</v>
      </c>
      <c r="G46" s="30"/>
    </row>
    <row r="47" spans="1:7" ht="38.25" thickBot="1">
      <c r="A47" s="31"/>
      <c r="B47" s="30" t="s">
        <v>139</v>
      </c>
      <c r="C47" s="28" t="s">
        <v>25</v>
      </c>
      <c r="D47" s="30" t="s">
        <v>139</v>
      </c>
      <c r="E47" s="30">
        <f>1198*0.08*6</f>
        <v>575.04</v>
      </c>
      <c r="F47" s="30" t="s">
        <v>138</v>
      </c>
      <c r="G47" s="30"/>
    </row>
    <row r="48" spans="1:7" ht="113.25" thickBot="1">
      <c r="A48" s="31"/>
      <c r="B48" s="30" t="s">
        <v>137</v>
      </c>
      <c r="C48" s="28" t="s">
        <v>248</v>
      </c>
      <c r="D48" s="30" t="s">
        <v>137</v>
      </c>
      <c r="E48" s="30" t="s">
        <v>242</v>
      </c>
      <c r="F48" s="30" t="s">
        <v>140</v>
      </c>
      <c r="G48" s="30"/>
    </row>
    <row r="49" spans="1:7" ht="38.25" thickBot="1">
      <c r="A49" s="31"/>
      <c r="B49" s="30" t="s">
        <v>139</v>
      </c>
      <c r="C49" s="28" t="s">
        <v>25</v>
      </c>
      <c r="D49" s="30" t="s">
        <v>139</v>
      </c>
      <c r="E49" s="35">
        <f>1198*6*0.17</f>
        <v>1221.96</v>
      </c>
      <c r="F49" s="30" t="s">
        <v>138</v>
      </c>
      <c r="G49" s="30"/>
    </row>
    <row r="50" spans="1:7" ht="188.25" thickBot="1">
      <c r="A50" s="31"/>
      <c r="B50" s="30" t="s">
        <v>137</v>
      </c>
      <c r="C50" s="28" t="s">
        <v>248</v>
      </c>
      <c r="D50" s="30" t="s">
        <v>137</v>
      </c>
      <c r="E50" s="30" t="s">
        <v>243</v>
      </c>
      <c r="F50" s="30" t="s">
        <v>140</v>
      </c>
      <c r="G50" s="30"/>
    </row>
    <row r="51" spans="1:7" ht="38.25" thickBot="1">
      <c r="A51" s="31"/>
      <c r="B51" s="30" t="s">
        <v>139</v>
      </c>
      <c r="C51" s="28" t="s">
        <v>25</v>
      </c>
      <c r="D51" s="30" t="s">
        <v>139</v>
      </c>
      <c r="E51" s="35">
        <f>1198*6*0.17</f>
        <v>1221.96</v>
      </c>
      <c r="F51" s="30" t="s">
        <v>138</v>
      </c>
      <c r="G51" s="30"/>
    </row>
    <row r="52" spans="1:7" ht="207" thickBot="1">
      <c r="A52" s="31"/>
      <c r="B52" s="30" t="s">
        <v>137</v>
      </c>
      <c r="C52" s="28" t="s">
        <v>248</v>
      </c>
      <c r="D52" s="30" t="s">
        <v>137</v>
      </c>
      <c r="E52" s="30" t="s">
        <v>244</v>
      </c>
      <c r="F52" s="30" t="s">
        <v>140</v>
      </c>
      <c r="G52" s="30"/>
    </row>
    <row r="53" spans="1:7" ht="38.25" thickBot="1">
      <c r="A53" s="31"/>
      <c r="B53" s="30" t="s">
        <v>139</v>
      </c>
      <c r="C53" s="28" t="s">
        <v>25</v>
      </c>
      <c r="D53" s="30" t="s">
        <v>139</v>
      </c>
      <c r="E53" s="35">
        <f>1198*0.86*6</f>
        <v>6181.68</v>
      </c>
      <c r="F53" s="30" t="s">
        <v>138</v>
      </c>
      <c r="G53" s="30"/>
    </row>
    <row r="54" spans="1:7" ht="207" thickBot="1">
      <c r="A54" s="31"/>
      <c r="B54" s="30" t="s">
        <v>137</v>
      </c>
      <c r="C54" s="28" t="s">
        <v>248</v>
      </c>
      <c r="D54" s="30" t="s">
        <v>137</v>
      </c>
      <c r="E54" s="30" t="s">
        <v>245</v>
      </c>
      <c r="F54" s="30" t="s">
        <v>140</v>
      </c>
      <c r="G54" s="30"/>
    </row>
    <row r="55" spans="1:7" ht="38.25" thickBot="1">
      <c r="A55" s="31"/>
      <c r="B55" s="30" t="s">
        <v>139</v>
      </c>
      <c r="C55" s="28" t="s">
        <v>25</v>
      </c>
      <c r="D55" s="30" t="s">
        <v>139</v>
      </c>
      <c r="E55" s="35">
        <f>1198*6*0.03</f>
        <v>215.64</v>
      </c>
      <c r="F55" s="30" t="s">
        <v>138</v>
      </c>
      <c r="G55" s="30"/>
    </row>
    <row r="56" spans="1:7" ht="113.25" thickBot="1">
      <c r="A56" s="31"/>
      <c r="B56" s="30" t="s">
        <v>137</v>
      </c>
      <c r="C56" s="28" t="s">
        <v>248</v>
      </c>
      <c r="D56" s="30" t="s">
        <v>137</v>
      </c>
      <c r="E56" s="30" t="s">
        <v>246</v>
      </c>
      <c r="F56" s="30" t="s">
        <v>140</v>
      </c>
      <c r="G56" s="30"/>
    </row>
    <row r="57" spans="1:7" ht="38.25" thickBot="1">
      <c r="A57" s="31"/>
      <c r="B57" s="30" t="s">
        <v>139</v>
      </c>
      <c r="C57" s="28" t="s">
        <v>25</v>
      </c>
      <c r="D57" s="30" t="s">
        <v>139</v>
      </c>
      <c r="E57" s="35">
        <f>1198*6*0.03</f>
        <v>215.64</v>
      </c>
      <c r="F57" s="30" t="s">
        <v>138</v>
      </c>
      <c r="G57" s="30"/>
    </row>
    <row r="58" spans="1:7" ht="150.75" thickBot="1">
      <c r="A58" s="31"/>
      <c r="B58" s="30" t="s">
        <v>137</v>
      </c>
      <c r="C58" s="28" t="s">
        <v>247</v>
      </c>
      <c r="D58" s="30" t="s">
        <v>137</v>
      </c>
      <c r="E58" s="30" t="s">
        <v>249</v>
      </c>
      <c r="F58" s="30" t="s">
        <v>140</v>
      </c>
      <c r="G58" s="30"/>
    </row>
    <row r="59" spans="1:7" ht="38.25" thickBot="1">
      <c r="A59" s="31"/>
      <c r="B59" s="30" t="s">
        <v>139</v>
      </c>
      <c r="C59" s="28" t="s">
        <v>25</v>
      </c>
      <c r="D59" s="30" t="s">
        <v>139</v>
      </c>
      <c r="E59" s="35">
        <f>1198*0.57*6</f>
        <v>4097.16</v>
      </c>
      <c r="F59" s="30" t="s">
        <v>138</v>
      </c>
      <c r="G59" s="30"/>
    </row>
    <row r="60" spans="1:7" ht="409.5" thickBot="1">
      <c r="A60" s="31"/>
      <c r="B60" s="30" t="s">
        <v>137</v>
      </c>
      <c r="C60" s="28" t="s">
        <v>250</v>
      </c>
      <c r="D60" s="30" t="s">
        <v>137</v>
      </c>
      <c r="E60" s="30" t="s">
        <v>261</v>
      </c>
      <c r="F60" s="30" t="s">
        <v>140</v>
      </c>
      <c r="G60" s="30"/>
    </row>
    <row r="61" spans="1:7" ht="38.25" thickBot="1">
      <c r="A61" s="31"/>
      <c r="B61" s="30" t="s">
        <v>139</v>
      </c>
      <c r="C61" s="28" t="s">
        <v>25</v>
      </c>
      <c r="D61" s="30" t="s">
        <v>139</v>
      </c>
      <c r="E61" s="35">
        <f>1198*1.425*6</f>
        <v>10242.900000000001</v>
      </c>
      <c r="F61" s="30" t="s">
        <v>138</v>
      </c>
      <c r="G61" s="30"/>
    </row>
    <row r="62" spans="1:7" ht="75.75" thickBot="1">
      <c r="A62" s="31"/>
      <c r="B62" s="30" t="s">
        <v>137</v>
      </c>
      <c r="C62" s="28" t="s">
        <v>251</v>
      </c>
      <c r="D62" s="30" t="s">
        <v>137</v>
      </c>
      <c r="E62" s="30" t="s">
        <v>263</v>
      </c>
      <c r="F62" s="30" t="s">
        <v>140</v>
      </c>
      <c r="G62" s="30"/>
    </row>
    <row r="63" spans="1:7" ht="38.25" thickBot="1">
      <c r="A63" s="31"/>
      <c r="B63" s="30" t="s">
        <v>139</v>
      </c>
      <c r="C63" s="28" t="s">
        <v>25</v>
      </c>
      <c r="D63" s="30" t="s">
        <v>139</v>
      </c>
      <c r="E63" s="35">
        <f>1198*0.76*6</f>
        <v>5462.88</v>
      </c>
      <c r="F63" s="30" t="s">
        <v>138</v>
      </c>
      <c r="G63" s="30"/>
    </row>
    <row r="64" spans="1:7" ht="409.5" thickBot="1">
      <c r="A64" s="31"/>
      <c r="B64" s="30" t="s">
        <v>137</v>
      </c>
      <c r="C64" s="28" t="s">
        <v>252</v>
      </c>
      <c r="D64" s="30" t="s">
        <v>137</v>
      </c>
      <c r="E64" s="30" t="s">
        <v>253</v>
      </c>
      <c r="F64" s="30" t="s">
        <v>140</v>
      </c>
      <c r="G64" s="30"/>
    </row>
    <row r="65" spans="1:7" ht="38.25" thickBot="1">
      <c r="A65" s="31"/>
      <c r="B65" s="30" t="s">
        <v>139</v>
      </c>
      <c r="C65" s="28" t="s">
        <v>25</v>
      </c>
      <c r="D65" s="30" t="s">
        <v>139</v>
      </c>
      <c r="E65" s="35">
        <f>1198*2.12*6</f>
        <v>15238.560000000001</v>
      </c>
      <c r="F65" s="30" t="s">
        <v>138</v>
      </c>
      <c r="G65" s="30"/>
    </row>
    <row r="66" spans="1:7" ht="263.25" thickBot="1">
      <c r="A66" s="31"/>
      <c r="B66" s="30" t="s">
        <v>137</v>
      </c>
      <c r="C66" s="28" t="s">
        <v>259</v>
      </c>
      <c r="D66" s="30" t="s">
        <v>137</v>
      </c>
      <c r="E66" s="30" t="s">
        <v>260</v>
      </c>
      <c r="F66" s="30" t="s">
        <v>140</v>
      </c>
      <c r="G66" s="30"/>
    </row>
    <row r="67" spans="1:7" ht="38.25" thickBot="1">
      <c r="A67" s="31"/>
      <c r="B67" s="30" t="s">
        <v>139</v>
      </c>
      <c r="C67" s="28" t="s">
        <v>25</v>
      </c>
      <c r="D67" s="30" t="s">
        <v>139</v>
      </c>
      <c r="E67" s="35">
        <f>1198*0.58*6</f>
        <v>4169.039999999999</v>
      </c>
      <c r="F67" s="30" t="s">
        <v>138</v>
      </c>
      <c r="G67" s="30"/>
    </row>
    <row r="68" spans="1:7" ht="24.75" customHeight="1" thickBot="1">
      <c r="A68" s="39" t="s">
        <v>141</v>
      </c>
      <c r="B68" s="40"/>
      <c r="C68" s="40"/>
      <c r="D68" s="40"/>
      <c r="E68" s="40"/>
      <c r="F68" s="40"/>
      <c r="G68" s="41"/>
    </row>
    <row r="69" spans="1:7" ht="113.25" thickBot="1">
      <c r="A69" s="31" t="s">
        <v>142</v>
      </c>
      <c r="B69" s="30" t="s">
        <v>143</v>
      </c>
      <c r="C69" s="28" t="s">
        <v>248</v>
      </c>
      <c r="D69" s="30" t="s">
        <v>143</v>
      </c>
      <c r="E69" s="28" t="s">
        <v>255</v>
      </c>
      <c r="F69" s="30" t="s">
        <v>144</v>
      </c>
      <c r="G69" s="30" t="s">
        <v>148</v>
      </c>
    </row>
    <row r="70" spans="1:7" ht="94.5" thickBot="1">
      <c r="A70" s="31" t="s">
        <v>145</v>
      </c>
      <c r="B70" s="30" t="s">
        <v>146</v>
      </c>
      <c r="C70" s="28" t="s">
        <v>254</v>
      </c>
      <c r="D70" s="30" t="s">
        <v>146</v>
      </c>
      <c r="E70" s="28" t="s">
        <v>256</v>
      </c>
      <c r="F70" s="30" t="s">
        <v>147</v>
      </c>
      <c r="G70" s="30" t="s">
        <v>148</v>
      </c>
    </row>
    <row r="71" spans="1:7" ht="94.5" thickBot="1">
      <c r="A71" s="31" t="s">
        <v>149</v>
      </c>
      <c r="B71" s="30" t="s">
        <v>4</v>
      </c>
      <c r="C71" s="28" t="s">
        <v>25</v>
      </c>
      <c r="D71" s="30" t="s">
        <v>4</v>
      </c>
      <c r="E71" s="28" t="s">
        <v>25</v>
      </c>
      <c r="F71" s="30" t="s">
        <v>150</v>
      </c>
      <c r="G71" s="30" t="s">
        <v>148</v>
      </c>
    </row>
    <row r="72" spans="1:7" ht="57" thickBot="1">
      <c r="A72" s="31" t="s">
        <v>151</v>
      </c>
      <c r="B72" s="30" t="s">
        <v>152</v>
      </c>
      <c r="C72" s="28">
        <v>5.5</v>
      </c>
      <c r="D72" s="30" t="s">
        <v>152</v>
      </c>
      <c r="E72" s="28">
        <v>0.57</v>
      </c>
      <c r="F72" s="30" t="s">
        <v>153</v>
      </c>
      <c r="G72" s="42"/>
    </row>
    <row r="73" spans="1:7" ht="94.5" thickBot="1">
      <c r="A73" s="31" t="s">
        <v>142</v>
      </c>
      <c r="B73" s="30" t="s">
        <v>143</v>
      </c>
      <c r="C73" s="30" t="s">
        <v>264</v>
      </c>
      <c r="D73" s="30" t="s">
        <v>143</v>
      </c>
      <c r="E73" s="28" t="s">
        <v>259</v>
      </c>
      <c r="F73" s="30" t="s">
        <v>144</v>
      </c>
      <c r="G73" s="30" t="s">
        <v>148</v>
      </c>
    </row>
    <row r="74" spans="1:7" ht="94.5" thickBot="1">
      <c r="A74" s="31" t="s">
        <v>145</v>
      </c>
      <c r="B74" s="30" t="s">
        <v>146</v>
      </c>
      <c r="C74" s="28" t="s">
        <v>265</v>
      </c>
      <c r="D74" s="30" t="s">
        <v>146</v>
      </c>
      <c r="E74" s="28" t="s">
        <v>254</v>
      </c>
      <c r="F74" s="30" t="s">
        <v>147</v>
      </c>
      <c r="G74" s="30" t="s">
        <v>148</v>
      </c>
    </row>
    <row r="75" spans="1:7" ht="94.5" thickBot="1">
      <c r="A75" s="31" t="s">
        <v>149</v>
      </c>
      <c r="B75" s="30" t="s">
        <v>4</v>
      </c>
      <c r="C75" s="28" t="s">
        <v>25</v>
      </c>
      <c r="D75" s="30" t="s">
        <v>4</v>
      </c>
      <c r="E75" s="28" t="s">
        <v>25</v>
      </c>
      <c r="F75" s="30" t="s">
        <v>150</v>
      </c>
      <c r="G75" s="30" t="s">
        <v>148</v>
      </c>
    </row>
    <row r="76" spans="1:7" ht="57" thickBot="1">
      <c r="A76" s="31" t="s">
        <v>151</v>
      </c>
      <c r="B76" s="30" t="s">
        <v>152</v>
      </c>
      <c r="C76" s="28">
        <v>0.76</v>
      </c>
      <c r="D76" s="30" t="s">
        <v>152</v>
      </c>
      <c r="E76" s="28">
        <v>0.58</v>
      </c>
      <c r="F76" s="30" t="s">
        <v>153</v>
      </c>
      <c r="G76" s="42"/>
    </row>
    <row r="77" spans="1:7" ht="94.5" thickBot="1">
      <c r="A77" s="31" t="s">
        <v>142</v>
      </c>
      <c r="B77" s="30" t="s">
        <v>143</v>
      </c>
      <c r="C77" s="28" t="s">
        <v>252</v>
      </c>
      <c r="D77" s="30" t="s">
        <v>143</v>
      </c>
      <c r="E77" s="28" t="s">
        <v>231</v>
      </c>
      <c r="F77" s="30" t="s">
        <v>144</v>
      </c>
      <c r="G77" s="30" t="s">
        <v>148</v>
      </c>
    </row>
    <row r="78" spans="1:7" ht="94.5" thickBot="1">
      <c r="A78" s="31" t="s">
        <v>145</v>
      </c>
      <c r="B78" s="30" t="s">
        <v>146</v>
      </c>
      <c r="C78" s="28" t="s">
        <v>257</v>
      </c>
      <c r="D78" s="30" t="s">
        <v>146</v>
      </c>
      <c r="E78" s="28" t="s">
        <v>258</v>
      </c>
      <c r="F78" s="30" t="s">
        <v>147</v>
      </c>
      <c r="G78" s="30" t="s">
        <v>148</v>
      </c>
    </row>
    <row r="79" spans="1:7" ht="94.5" thickBot="1">
      <c r="A79" s="31" t="s">
        <v>149</v>
      </c>
      <c r="B79" s="30" t="s">
        <v>4</v>
      </c>
      <c r="C79" s="28" t="s">
        <v>25</v>
      </c>
      <c r="D79" s="30" t="s">
        <v>4</v>
      </c>
      <c r="E79" s="28" t="s">
        <v>25</v>
      </c>
      <c r="F79" s="30" t="s">
        <v>150</v>
      </c>
      <c r="G79" s="30" t="s">
        <v>148</v>
      </c>
    </row>
    <row r="80" spans="1:7" ht="57" thickBot="1">
      <c r="A80" s="31" t="s">
        <v>151</v>
      </c>
      <c r="B80" s="30" t="s">
        <v>152</v>
      </c>
      <c r="C80" s="28">
        <v>2.12</v>
      </c>
      <c r="D80" s="30" t="s">
        <v>152</v>
      </c>
      <c r="E80" s="28">
        <v>3.43</v>
      </c>
      <c r="F80" s="30" t="s">
        <v>153</v>
      </c>
      <c r="G80" s="45"/>
    </row>
    <row r="81" spans="1:7" ht="24.75" customHeight="1" thickBot="1">
      <c r="A81" s="24" t="s">
        <v>154</v>
      </c>
      <c r="B81" s="25"/>
      <c r="C81" s="25"/>
      <c r="D81" s="25"/>
      <c r="E81" s="25"/>
      <c r="F81" s="25"/>
      <c r="G81" s="30"/>
    </row>
    <row r="82" spans="1:7" ht="132" thickBot="1">
      <c r="A82" s="31" t="s">
        <v>155</v>
      </c>
      <c r="B82" s="30" t="s">
        <v>156</v>
      </c>
      <c r="C82" s="28" t="s">
        <v>157</v>
      </c>
      <c r="D82" s="30" t="s">
        <v>156</v>
      </c>
      <c r="E82" s="28">
        <v>0</v>
      </c>
      <c r="F82" s="30" t="s">
        <v>158</v>
      </c>
      <c r="G82" s="30"/>
    </row>
    <row r="83" spans="1:7" ht="113.25" thickBot="1">
      <c r="A83" s="31" t="s">
        <v>159</v>
      </c>
      <c r="B83" s="30" t="s">
        <v>160</v>
      </c>
      <c r="C83" s="28" t="s">
        <v>157</v>
      </c>
      <c r="D83" s="30" t="s">
        <v>160</v>
      </c>
      <c r="E83" s="28">
        <v>0</v>
      </c>
      <c r="F83" s="30" t="s">
        <v>161</v>
      </c>
      <c r="G83" s="30"/>
    </row>
    <row r="84" spans="1:7" ht="113.25" thickBot="1">
      <c r="A84" s="31" t="s">
        <v>162</v>
      </c>
      <c r="B84" s="30" t="s">
        <v>163</v>
      </c>
      <c r="C84" s="28" t="s">
        <v>157</v>
      </c>
      <c r="D84" s="30" t="s">
        <v>163</v>
      </c>
      <c r="E84" s="28">
        <v>0</v>
      </c>
      <c r="F84" s="30" t="s">
        <v>164</v>
      </c>
      <c r="G84" s="30"/>
    </row>
    <row r="85" spans="1:7" ht="150.75" thickBot="1">
      <c r="A85" s="31" t="s">
        <v>165</v>
      </c>
      <c r="B85" s="30" t="s">
        <v>166</v>
      </c>
      <c r="C85" s="28" t="s">
        <v>25</v>
      </c>
      <c r="D85" s="30" t="s">
        <v>166</v>
      </c>
      <c r="E85" s="28">
        <v>0</v>
      </c>
      <c r="F85" s="30" t="s">
        <v>167</v>
      </c>
      <c r="G85" s="33"/>
    </row>
    <row r="86" spans="1:7" ht="24.75" customHeight="1" thickBot="1">
      <c r="A86" s="24" t="s">
        <v>168</v>
      </c>
      <c r="B86" s="25"/>
      <c r="C86" s="25"/>
      <c r="D86" s="25"/>
      <c r="E86" s="25"/>
      <c r="F86" s="25"/>
      <c r="G86" s="30"/>
    </row>
    <row r="87" spans="1:7" ht="169.5" thickBot="1">
      <c r="A87" s="31" t="s">
        <v>169</v>
      </c>
      <c r="B87" s="30" t="s">
        <v>89</v>
      </c>
      <c r="C87" s="28" t="s">
        <v>25</v>
      </c>
      <c r="D87" s="30" t="s">
        <v>89</v>
      </c>
      <c r="E87" s="28">
        <v>0</v>
      </c>
      <c r="F87" s="30" t="s">
        <v>170</v>
      </c>
      <c r="G87" s="30"/>
    </row>
    <row r="88" spans="1:7" ht="169.5" thickBot="1">
      <c r="A88" s="31" t="s">
        <v>171</v>
      </c>
      <c r="B88" s="30" t="s">
        <v>91</v>
      </c>
      <c r="C88" s="28" t="s">
        <v>25</v>
      </c>
      <c r="D88" s="30" t="s">
        <v>91</v>
      </c>
      <c r="E88" s="28">
        <v>0</v>
      </c>
      <c r="F88" s="30" t="s">
        <v>172</v>
      </c>
      <c r="G88" s="30"/>
    </row>
    <row r="89" spans="1:7" ht="150.75" thickBot="1">
      <c r="A89" s="31" t="s">
        <v>173</v>
      </c>
      <c r="B89" s="30" t="s">
        <v>93</v>
      </c>
      <c r="C89" s="28" t="s">
        <v>25</v>
      </c>
      <c r="D89" s="30" t="s">
        <v>93</v>
      </c>
      <c r="E89" s="28">
        <v>0</v>
      </c>
      <c r="F89" s="30" t="s">
        <v>174</v>
      </c>
      <c r="G89" s="30"/>
    </row>
    <row r="90" spans="1:7" ht="150.75" thickBot="1">
      <c r="A90" s="31" t="s">
        <v>175</v>
      </c>
      <c r="B90" s="30" t="s">
        <v>127</v>
      </c>
      <c r="C90" s="28" t="s">
        <v>25</v>
      </c>
      <c r="D90" s="30" t="s">
        <v>127</v>
      </c>
      <c r="E90" s="28">
        <v>0</v>
      </c>
      <c r="F90" s="30" t="s">
        <v>176</v>
      </c>
      <c r="G90" s="30"/>
    </row>
    <row r="91" spans="1:7" ht="169.5" thickBot="1">
      <c r="A91" s="31" t="s">
        <v>177</v>
      </c>
      <c r="B91" s="30" t="s">
        <v>130</v>
      </c>
      <c r="C91" s="28" t="s">
        <v>25</v>
      </c>
      <c r="D91" s="30" t="s">
        <v>130</v>
      </c>
      <c r="E91" s="28">
        <v>0</v>
      </c>
      <c r="F91" s="30" t="s">
        <v>178</v>
      </c>
      <c r="G91" s="30"/>
    </row>
    <row r="92" spans="1:7" ht="113.25" thickBot="1">
      <c r="A92" s="31" t="s">
        <v>179</v>
      </c>
      <c r="B92" s="30" t="s">
        <v>133</v>
      </c>
      <c r="C92" s="28" t="s">
        <v>25</v>
      </c>
      <c r="D92" s="30" t="s">
        <v>133</v>
      </c>
      <c r="E92" s="28">
        <v>0</v>
      </c>
      <c r="F92" s="30" t="s">
        <v>180</v>
      </c>
      <c r="G92" s="44"/>
    </row>
    <row r="93" spans="1:7" ht="24.75" customHeight="1" thickBot="1">
      <c r="A93" s="39" t="s">
        <v>181</v>
      </c>
      <c r="B93" s="40"/>
      <c r="C93" s="40"/>
      <c r="D93" s="40"/>
      <c r="E93" s="40"/>
      <c r="F93" s="40"/>
      <c r="G93" s="30"/>
    </row>
    <row r="94" spans="1:7" ht="38.25" thickBot="1">
      <c r="A94" s="31" t="s">
        <v>182</v>
      </c>
      <c r="B94" s="30" t="s">
        <v>183</v>
      </c>
      <c r="C94" s="28" t="s">
        <v>11</v>
      </c>
      <c r="D94" s="30" t="s">
        <v>183</v>
      </c>
      <c r="E94" s="28" t="s">
        <v>215</v>
      </c>
      <c r="F94" s="30" t="s">
        <v>184</v>
      </c>
      <c r="G94" s="30"/>
    </row>
    <row r="95" spans="1:7" ht="57" thickBot="1">
      <c r="A95" s="31" t="s">
        <v>185</v>
      </c>
      <c r="B95" s="30" t="s">
        <v>4</v>
      </c>
      <c r="C95" s="28" t="s">
        <v>11</v>
      </c>
      <c r="D95" s="30" t="s">
        <v>4</v>
      </c>
      <c r="E95" s="28" t="s">
        <v>216</v>
      </c>
      <c r="F95" s="30" t="s">
        <v>186</v>
      </c>
      <c r="G95" s="30"/>
    </row>
    <row r="96" spans="1:7" ht="113.25" thickBot="1">
      <c r="A96" s="31" t="s">
        <v>187</v>
      </c>
      <c r="B96" s="30" t="s">
        <v>188</v>
      </c>
      <c r="C96" s="28" t="s">
        <v>189</v>
      </c>
      <c r="D96" s="30" t="s">
        <v>188</v>
      </c>
      <c r="E96" s="30">
        <f>912.79-271.42</f>
        <v>641.3699999999999</v>
      </c>
      <c r="F96" s="30" t="s">
        <v>190</v>
      </c>
      <c r="G96" s="30"/>
    </row>
    <row r="97" spans="1:7" ht="94.5" thickBot="1">
      <c r="A97" s="31" t="s">
        <v>191</v>
      </c>
      <c r="B97" s="30" t="s">
        <v>192</v>
      </c>
      <c r="C97" s="28" t="s">
        <v>25</v>
      </c>
      <c r="D97" s="30" t="s">
        <v>192</v>
      </c>
      <c r="E97" s="35">
        <f>E96*17.83</f>
        <v>11435.627099999996</v>
      </c>
      <c r="F97" s="30" t="s">
        <v>193</v>
      </c>
      <c r="G97" s="30"/>
    </row>
    <row r="98" spans="1:7" ht="94.5" thickBot="1">
      <c r="A98" s="31" t="s">
        <v>194</v>
      </c>
      <c r="B98" s="30" t="s">
        <v>195</v>
      </c>
      <c r="C98" s="28" t="s">
        <v>25</v>
      </c>
      <c r="D98" s="30" t="s">
        <v>195</v>
      </c>
      <c r="E98" s="30">
        <v>9818.61</v>
      </c>
      <c r="F98" s="30" t="s">
        <v>196</v>
      </c>
      <c r="G98" s="30"/>
    </row>
    <row r="99" spans="1:7" ht="113.25" thickBot="1">
      <c r="A99" s="31" t="s">
        <v>197</v>
      </c>
      <c r="B99" s="30" t="s">
        <v>198</v>
      </c>
      <c r="C99" s="28" t="s">
        <v>25</v>
      </c>
      <c r="D99" s="30" t="s">
        <v>198</v>
      </c>
      <c r="E99" s="35">
        <f>E97-E98</f>
        <v>1617.0170999999955</v>
      </c>
      <c r="F99" s="30" t="s">
        <v>199</v>
      </c>
      <c r="G99" s="30"/>
    </row>
    <row r="100" spans="1:7" ht="132" thickBot="1">
      <c r="A100" s="31" t="s">
        <v>200</v>
      </c>
      <c r="B100" s="30" t="s">
        <v>201</v>
      </c>
      <c r="C100" s="28" t="s">
        <v>25</v>
      </c>
      <c r="D100" s="30" t="s">
        <v>201</v>
      </c>
      <c r="E100" s="35">
        <f>E97</f>
        <v>11435.627099999996</v>
      </c>
      <c r="F100" s="30" t="s">
        <v>202</v>
      </c>
      <c r="G100" s="30"/>
    </row>
    <row r="101" spans="1:7" ht="150.75" thickBot="1">
      <c r="A101" s="31" t="s">
        <v>203</v>
      </c>
      <c r="B101" s="30" t="s">
        <v>204</v>
      </c>
      <c r="C101" s="28" t="s">
        <v>25</v>
      </c>
      <c r="D101" s="30" t="s">
        <v>204</v>
      </c>
      <c r="E101" s="35">
        <f>E100-E102</f>
        <v>9411.467099999996</v>
      </c>
      <c r="F101" s="30" t="s">
        <v>205</v>
      </c>
      <c r="G101" s="30"/>
    </row>
    <row r="102" spans="1:7" ht="169.5" thickBot="1">
      <c r="A102" s="31" t="s">
        <v>206</v>
      </c>
      <c r="B102" s="30" t="s">
        <v>207</v>
      </c>
      <c r="C102" s="28" t="s">
        <v>25</v>
      </c>
      <c r="D102" s="30" t="s">
        <v>207</v>
      </c>
      <c r="E102" s="35">
        <v>2024.16</v>
      </c>
      <c r="F102" s="30" t="s">
        <v>208</v>
      </c>
      <c r="G102" s="30"/>
    </row>
    <row r="103" spans="1:7" ht="150.75" thickBot="1">
      <c r="A103" s="31" t="s">
        <v>209</v>
      </c>
      <c r="B103" s="30" t="s">
        <v>210</v>
      </c>
      <c r="C103" s="28" t="s">
        <v>25</v>
      </c>
      <c r="D103" s="30" t="s">
        <v>210</v>
      </c>
      <c r="E103" s="30">
        <v>0</v>
      </c>
      <c r="F103" s="30" t="s">
        <v>211</v>
      </c>
      <c r="G103" s="30"/>
    </row>
    <row r="104" spans="1:7" ht="38.25" thickBot="1">
      <c r="A104" s="31" t="s">
        <v>182</v>
      </c>
      <c r="B104" s="30" t="s">
        <v>183</v>
      </c>
      <c r="C104" s="28" t="s">
        <v>11</v>
      </c>
      <c r="D104" s="30" t="s">
        <v>183</v>
      </c>
      <c r="E104" s="28" t="s">
        <v>217</v>
      </c>
      <c r="F104" s="30" t="s">
        <v>184</v>
      </c>
      <c r="G104" s="30"/>
    </row>
    <row r="105" spans="1:7" ht="57" thickBot="1">
      <c r="A105" s="31" t="s">
        <v>185</v>
      </c>
      <c r="B105" s="30" t="s">
        <v>4</v>
      </c>
      <c r="C105" s="28" t="s">
        <v>11</v>
      </c>
      <c r="D105" s="30" t="s">
        <v>4</v>
      </c>
      <c r="E105" s="28" t="s">
        <v>216</v>
      </c>
      <c r="F105" s="30" t="s">
        <v>186</v>
      </c>
      <c r="G105" s="30"/>
    </row>
    <row r="106" spans="1:7" ht="113.25" thickBot="1">
      <c r="A106" s="31" t="s">
        <v>187</v>
      </c>
      <c r="B106" s="30" t="s">
        <v>188</v>
      </c>
      <c r="C106" s="28" t="s">
        <v>189</v>
      </c>
      <c r="D106" s="30" t="s">
        <v>188</v>
      </c>
      <c r="E106" s="30">
        <v>1533.07</v>
      </c>
      <c r="F106" s="30" t="s">
        <v>190</v>
      </c>
      <c r="G106" s="30"/>
    </row>
    <row r="107" spans="1:7" ht="94.5" thickBot="1">
      <c r="A107" s="31" t="s">
        <v>191</v>
      </c>
      <c r="B107" s="30" t="s">
        <v>192</v>
      </c>
      <c r="C107" s="28" t="s">
        <v>25</v>
      </c>
      <c r="D107" s="30" t="s">
        <v>192</v>
      </c>
      <c r="E107" s="30">
        <f>E106*9.65</f>
        <v>14794.1255</v>
      </c>
      <c r="F107" s="30" t="s">
        <v>193</v>
      </c>
      <c r="G107" s="30"/>
    </row>
    <row r="108" spans="1:7" ht="94.5" thickBot="1">
      <c r="A108" s="31" t="s">
        <v>194</v>
      </c>
      <c r="B108" s="30" t="s">
        <v>195</v>
      </c>
      <c r="C108" s="28" t="s">
        <v>25</v>
      </c>
      <c r="D108" s="30" t="s">
        <v>195</v>
      </c>
      <c r="E108" s="30">
        <v>12631.68</v>
      </c>
      <c r="F108" s="30" t="s">
        <v>196</v>
      </c>
      <c r="G108" s="30"/>
    </row>
    <row r="109" spans="1:7" ht="113.25" thickBot="1">
      <c r="A109" s="31" t="s">
        <v>197</v>
      </c>
      <c r="B109" s="30" t="s">
        <v>198</v>
      </c>
      <c r="C109" s="28" t="s">
        <v>25</v>
      </c>
      <c r="D109" s="30" t="s">
        <v>198</v>
      </c>
      <c r="E109" s="35">
        <f>E107-E108</f>
        <v>2162.4455</v>
      </c>
      <c r="F109" s="30" t="s">
        <v>199</v>
      </c>
      <c r="G109" s="30"/>
    </row>
    <row r="110" spans="1:7" ht="132" thickBot="1">
      <c r="A110" s="31" t="s">
        <v>200</v>
      </c>
      <c r="B110" s="30" t="s">
        <v>201</v>
      </c>
      <c r="C110" s="28" t="s">
        <v>25</v>
      </c>
      <c r="D110" s="30" t="s">
        <v>201</v>
      </c>
      <c r="E110" s="30">
        <f>E107</f>
        <v>14794.1255</v>
      </c>
      <c r="F110" s="30" t="s">
        <v>202</v>
      </c>
      <c r="G110" s="30"/>
    </row>
    <row r="111" spans="1:7" ht="150.75" thickBot="1">
      <c r="A111" s="31" t="s">
        <v>203</v>
      </c>
      <c r="B111" s="30" t="s">
        <v>204</v>
      </c>
      <c r="C111" s="28" t="s">
        <v>25</v>
      </c>
      <c r="D111" s="30" t="s">
        <v>204</v>
      </c>
      <c r="E111" s="30">
        <f>E110-E112</f>
        <v>13015.3855</v>
      </c>
      <c r="F111" s="30" t="s">
        <v>205</v>
      </c>
      <c r="G111" s="30"/>
    </row>
    <row r="112" spans="1:7" ht="169.5" thickBot="1">
      <c r="A112" s="31" t="s">
        <v>206</v>
      </c>
      <c r="B112" s="30" t="s">
        <v>207</v>
      </c>
      <c r="C112" s="28" t="s">
        <v>25</v>
      </c>
      <c r="D112" s="30" t="s">
        <v>207</v>
      </c>
      <c r="E112" s="30">
        <f>1095.81+682.93</f>
        <v>1778.7399999999998</v>
      </c>
      <c r="F112" s="30" t="s">
        <v>208</v>
      </c>
      <c r="G112" s="30"/>
    </row>
    <row r="113" spans="1:7" ht="150.75" thickBot="1">
      <c r="A113" s="31" t="s">
        <v>209</v>
      </c>
      <c r="B113" s="30" t="s">
        <v>210</v>
      </c>
      <c r="C113" s="28" t="s">
        <v>25</v>
      </c>
      <c r="D113" s="30" t="s">
        <v>210</v>
      </c>
      <c r="E113" s="30">
        <v>0</v>
      </c>
      <c r="F113" s="30" t="s">
        <v>211</v>
      </c>
      <c r="G113" s="30"/>
    </row>
    <row r="114" spans="1:7" ht="38.25" thickBot="1">
      <c r="A114" s="31" t="s">
        <v>182</v>
      </c>
      <c r="B114" s="30" t="s">
        <v>183</v>
      </c>
      <c r="C114" s="28" t="s">
        <v>11</v>
      </c>
      <c r="D114" s="30" t="s">
        <v>183</v>
      </c>
      <c r="E114" s="28" t="s">
        <v>218</v>
      </c>
      <c r="F114" s="30" t="s">
        <v>184</v>
      </c>
      <c r="G114" s="30"/>
    </row>
    <row r="115" spans="1:7" ht="57" thickBot="1">
      <c r="A115" s="31" t="s">
        <v>185</v>
      </c>
      <c r="B115" s="30" t="s">
        <v>4</v>
      </c>
      <c r="C115" s="28" t="s">
        <v>11</v>
      </c>
      <c r="D115" s="30" t="s">
        <v>4</v>
      </c>
      <c r="E115" s="28" t="s">
        <v>219</v>
      </c>
      <c r="F115" s="30" t="s">
        <v>186</v>
      </c>
      <c r="G115" s="30"/>
    </row>
    <row r="116" spans="1:7" ht="113.25" thickBot="1">
      <c r="A116" s="31" t="s">
        <v>187</v>
      </c>
      <c r="B116" s="30" t="s">
        <v>188</v>
      </c>
      <c r="C116" s="28" t="s">
        <v>189</v>
      </c>
      <c r="D116" s="30" t="s">
        <v>188</v>
      </c>
      <c r="E116" s="30">
        <f>15069.94+460.21</f>
        <v>15530.15</v>
      </c>
      <c r="F116" s="30" t="s">
        <v>190</v>
      </c>
      <c r="G116" s="30"/>
    </row>
    <row r="117" spans="1:7" ht="94.5" thickBot="1">
      <c r="A117" s="31" t="s">
        <v>191</v>
      </c>
      <c r="B117" s="30" t="s">
        <v>192</v>
      </c>
      <c r="C117" s="28" t="s">
        <v>25</v>
      </c>
      <c r="D117" s="30" t="s">
        <v>192</v>
      </c>
      <c r="E117" s="35">
        <f>E116*2.515</f>
        <v>39058.32725</v>
      </c>
      <c r="F117" s="30" t="s">
        <v>193</v>
      </c>
      <c r="G117" s="30"/>
    </row>
    <row r="118" spans="1:7" ht="94.5" thickBot="1">
      <c r="A118" s="31" t="s">
        <v>194</v>
      </c>
      <c r="B118" s="30" t="s">
        <v>195</v>
      </c>
      <c r="C118" s="28" t="s">
        <v>25</v>
      </c>
      <c r="D118" s="30" t="s">
        <v>195</v>
      </c>
      <c r="E118" s="30">
        <v>33742.82</v>
      </c>
      <c r="F118" s="30" t="s">
        <v>196</v>
      </c>
      <c r="G118" s="30"/>
    </row>
    <row r="119" spans="1:7" ht="113.25" thickBot="1">
      <c r="A119" s="31" t="s">
        <v>197</v>
      </c>
      <c r="B119" s="30" t="s">
        <v>198</v>
      </c>
      <c r="C119" s="28" t="s">
        <v>25</v>
      </c>
      <c r="D119" s="30" t="s">
        <v>198</v>
      </c>
      <c r="E119" s="35">
        <f>E117-E118</f>
        <v>5315.507250000002</v>
      </c>
      <c r="F119" s="30" t="s">
        <v>199</v>
      </c>
      <c r="G119" s="30"/>
    </row>
    <row r="120" spans="1:7" ht="132" thickBot="1">
      <c r="A120" s="31" t="s">
        <v>200</v>
      </c>
      <c r="B120" s="30" t="s">
        <v>201</v>
      </c>
      <c r="C120" s="28" t="s">
        <v>25</v>
      </c>
      <c r="D120" s="30" t="s">
        <v>201</v>
      </c>
      <c r="E120" s="35">
        <f>E117</f>
        <v>39058.32725</v>
      </c>
      <c r="F120" s="30" t="s">
        <v>202</v>
      </c>
      <c r="G120" s="30"/>
    </row>
    <row r="121" spans="1:7" ht="150.75" thickBot="1">
      <c r="A121" s="31" t="s">
        <v>203</v>
      </c>
      <c r="B121" s="30" t="s">
        <v>204</v>
      </c>
      <c r="C121" s="28" t="s">
        <v>25</v>
      </c>
      <c r="D121" s="30" t="s">
        <v>204</v>
      </c>
      <c r="E121" s="35">
        <f>E120-E122</f>
        <v>32609.867250000003</v>
      </c>
      <c r="F121" s="30" t="s">
        <v>205</v>
      </c>
      <c r="G121" s="30"/>
    </row>
    <row r="122" spans="1:7" s="46" customFormat="1" ht="169.5" thickBot="1">
      <c r="A122" s="31" t="s">
        <v>206</v>
      </c>
      <c r="B122" s="30" t="s">
        <v>207</v>
      </c>
      <c r="C122" s="28" t="s">
        <v>25</v>
      </c>
      <c r="D122" s="30" t="s">
        <v>207</v>
      </c>
      <c r="E122" s="30">
        <f>2564*2.515</f>
        <v>6448.46</v>
      </c>
      <c r="F122" s="43" t="s">
        <v>208</v>
      </c>
      <c r="G122" s="38"/>
    </row>
    <row r="123" spans="1:256" s="46" customFormat="1" ht="150.75" thickBot="1">
      <c r="A123" s="31" t="s">
        <v>209</v>
      </c>
      <c r="B123" s="30" t="s">
        <v>210</v>
      </c>
      <c r="C123" s="28" t="s">
        <v>25</v>
      </c>
      <c r="D123" s="30" t="s">
        <v>210</v>
      </c>
      <c r="E123" s="30">
        <v>0</v>
      </c>
      <c r="F123" s="43" t="s">
        <v>211</v>
      </c>
      <c r="G123" s="38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</row>
    <row r="124" spans="1:33" s="46" customFormat="1" ht="30" customHeight="1" thickBot="1">
      <c r="A124" s="24" t="s">
        <v>220</v>
      </c>
      <c r="B124" s="25"/>
      <c r="C124" s="25"/>
      <c r="D124" s="25"/>
      <c r="E124" s="25"/>
      <c r="F124" s="25"/>
      <c r="G124" s="31"/>
      <c r="H124" s="48"/>
      <c r="I124" s="48"/>
      <c r="J124" s="49"/>
      <c r="K124" s="48"/>
      <c r="L124" s="48"/>
      <c r="M124" s="48"/>
      <c r="N124" s="48"/>
      <c r="O124" s="48"/>
      <c r="P124" s="48"/>
      <c r="Q124" s="49"/>
      <c r="R124" s="48"/>
      <c r="S124" s="48"/>
      <c r="T124" s="48"/>
      <c r="U124" s="48"/>
      <c r="V124" s="48"/>
      <c r="W124" s="48"/>
      <c r="X124" s="49"/>
      <c r="Y124" s="48"/>
      <c r="Z124" s="48"/>
      <c r="AA124" s="48"/>
      <c r="AB124" s="48"/>
      <c r="AC124" s="48"/>
      <c r="AD124" s="48"/>
      <c r="AE124" s="49"/>
      <c r="AF124" s="48"/>
      <c r="AG124" s="48"/>
    </row>
    <row r="125" spans="1:33" s="46" customFormat="1" ht="132" thickBot="1">
      <c r="A125" s="31">
        <v>47</v>
      </c>
      <c r="B125" s="30" t="s">
        <v>156</v>
      </c>
      <c r="C125" s="28" t="s">
        <v>157</v>
      </c>
      <c r="D125" s="30" t="s">
        <v>156</v>
      </c>
      <c r="E125" s="28">
        <v>0</v>
      </c>
      <c r="F125" s="43" t="s">
        <v>158</v>
      </c>
      <c r="G125" s="31"/>
      <c r="H125" s="48"/>
      <c r="I125" s="48"/>
      <c r="J125" s="49"/>
      <c r="K125" s="48"/>
      <c r="L125" s="48"/>
      <c r="M125" s="48"/>
      <c r="N125" s="48"/>
      <c r="O125" s="48"/>
      <c r="P125" s="48"/>
      <c r="Q125" s="49"/>
      <c r="R125" s="48"/>
      <c r="S125" s="48"/>
      <c r="T125" s="48"/>
      <c r="U125" s="48"/>
      <c r="V125" s="48"/>
      <c r="W125" s="48"/>
      <c r="X125" s="49"/>
      <c r="Y125" s="48"/>
      <c r="Z125" s="48"/>
      <c r="AA125" s="48"/>
      <c r="AB125" s="48"/>
      <c r="AC125" s="48"/>
      <c r="AD125" s="48"/>
      <c r="AE125" s="49"/>
      <c r="AF125" s="48"/>
      <c r="AG125" s="48"/>
    </row>
    <row r="126" spans="1:33" s="46" customFormat="1" ht="113.25" thickBot="1">
      <c r="A126" s="31">
        <v>48</v>
      </c>
      <c r="B126" s="30" t="s">
        <v>160</v>
      </c>
      <c r="C126" s="28" t="s">
        <v>157</v>
      </c>
      <c r="D126" s="30" t="s">
        <v>160</v>
      </c>
      <c r="E126" s="28">
        <v>0</v>
      </c>
      <c r="F126" s="43" t="s">
        <v>221</v>
      </c>
      <c r="G126" s="31"/>
      <c r="H126" s="48"/>
      <c r="I126" s="48"/>
      <c r="J126" s="49"/>
      <c r="K126" s="48"/>
      <c r="L126" s="48"/>
      <c r="M126" s="48"/>
      <c r="N126" s="48"/>
      <c r="O126" s="48"/>
      <c r="P126" s="48"/>
      <c r="Q126" s="49"/>
      <c r="R126" s="48"/>
      <c r="S126" s="48"/>
      <c r="T126" s="48"/>
      <c r="U126" s="48"/>
      <c r="V126" s="48"/>
      <c r="W126" s="48"/>
      <c r="X126" s="49"/>
      <c r="Y126" s="48"/>
      <c r="Z126" s="48"/>
      <c r="AA126" s="48"/>
      <c r="AB126" s="48"/>
      <c r="AC126" s="48"/>
      <c r="AD126" s="48"/>
      <c r="AE126" s="49"/>
      <c r="AF126" s="48"/>
      <c r="AG126" s="48"/>
    </row>
    <row r="127" spans="1:33" s="46" customFormat="1" ht="113.25" thickBot="1">
      <c r="A127" s="31">
        <v>49</v>
      </c>
      <c r="B127" s="30" t="s">
        <v>163</v>
      </c>
      <c r="C127" s="28" t="s">
        <v>222</v>
      </c>
      <c r="D127" s="30" t="s">
        <v>163</v>
      </c>
      <c r="E127" s="28">
        <v>0</v>
      </c>
      <c r="F127" s="43" t="s">
        <v>164</v>
      </c>
      <c r="G127" s="31"/>
      <c r="H127" s="48"/>
      <c r="I127" s="48"/>
      <c r="J127" s="49"/>
      <c r="K127" s="48"/>
      <c r="L127" s="48"/>
      <c r="M127" s="48"/>
      <c r="N127" s="48"/>
      <c r="O127" s="48"/>
      <c r="P127" s="48"/>
      <c r="Q127" s="49"/>
      <c r="R127" s="48"/>
      <c r="S127" s="48"/>
      <c r="T127" s="48"/>
      <c r="U127" s="48"/>
      <c r="V127" s="48"/>
      <c r="W127" s="48"/>
      <c r="X127" s="49"/>
      <c r="Y127" s="48"/>
      <c r="Z127" s="48"/>
      <c r="AA127" s="48"/>
      <c r="AB127" s="48"/>
      <c r="AC127" s="48"/>
      <c r="AD127" s="48"/>
      <c r="AE127" s="49"/>
      <c r="AF127" s="48"/>
      <c r="AG127" s="48"/>
    </row>
    <row r="128" spans="1:256" s="46" customFormat="1" ht="132" thickBot="1">
      <c r="A128" s="31">
        <v>50</v>
      </c>
      <c r="B128" s="30" t="s">
        <v>166</v>
      </c>
      <c r="C128" s="28" t="s">
        <v>25</v>
      </c>
      <c r="D128" s="30" t="s">
        <v>166</v>
      </c>
      <c r="E128" s="28">
        <v>0</v>
      </c>
      <c r="F128" s="43" t="s">
        <v>223</v>
      </c>
      <c r="G128" s="38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  <c r="IV128" s="47"/>
    </row>
    <row r="129" spans="1:7" s="46" customFormat="1" ht="33.75" customHeight="1" thickBot="1">
      <c r="A129" s="24" t="s">
        <v>224</v>
      </c>
      <c r="B129" s="25"/>
      <c r="C129" s="25"/>
      <c r="D129" s="25"/>
      <c r="E129" s="25"/>
      <c r="F129" s="26"/>
      <c r="G129" s="50"/>
    </row>
    <row r="130" spans="1:7" ht="150.75" thickBot="1">
      <c r="A130" s="31">
        <v>51</v>
      </c>
      <c r="B130" s="30" t="s">
        <v>225</v>
      </c>
      <c r="C130" s="28" t="s">
        <v>157</v>
      </c>
      <c r="D130" s="30" t="s">
        <v>225</v>
      </c>
      <c r="E130" s="28">
        <v>2</v>
      </c>
      <c r="F130" s="43" t="s">
        <v>226</v>
      </c>
      <c r="G130" s="51"/>
    </row>
    <row r="131" spans="1:7" ht="84" customHeight="1" thickBot="1">
      <c r="A131" s="31">
        <v>52</v>
      </c>
      <c r="B131" s="30" t="s">
        <v>227</v>
      </c>
      <c r="C131" s="28" t="s">
        <v>157</v>
      </c>
      <c r="D131" s="30" t="s">
        <v>227</v>
      </c>
      <c r="E131" s="28">
        <v>0</v>
      </c>
      <c r="F131" s="43" t="s">
        <v>228</v>
      </c>
      <c r="G131" s="52"/>
    </row>
    <row r="132" spans="1:7" ht="113.25" thickBot="1">
      <c r="A132" s="31">
        <v>53</v>
      </c>
      <c r="B132" s="30" t="s">
        <v>229</v>
      </c>
      <c r="C132" s="28" t="s">
        <v>25</v>
      </c>
      <c r="D132" s="30" t="s">
        <v>229</v>
      </c>
      <c r="E132" s="28">
        <v>16500</v>
      </c>
      <c r="F132" s="43" t="s">
        <v>230</v>
      </c>
      <c r="G132" s="53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36" customHeight="1">
      <c r="A134" s="42"/>
      <c r="B134" s="55" t="s">
        <v>267</v>
      </c>
      <c r="C134" s="42"/>
      <c r="D134" s="54" t="s">
        <v>268</v>
      </c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</sheetData>
  <mergeCells count="81">
    <mergeCell ref="A93:F93"/>
    <mergeCell ref="A124:F124"/>
    <mergeCell ref="A129:F129"/>
    <mergeCell ref="A7:F7"/>
    <mergeCell ref="A25:G25"/>
    <mergeCell ref="A68:G68"/>
    <mergeCell ref="A81:F81"/>
    <mergeCell ref="A2:E2"/>
    <mergeCell ref="A86:F86"/>
    <mergeCell ref="H123:N123"/>
    <mergeCell ref="O123:U123"/>
    <mergeCell ref="V123:AB123"/>
    <mergeCell ref="AC123:AI123"/>
    <mergeCell ref="AJ123:AP123"/>
    <mergeCell ref="AQ123:AW123"/>
    <mergeCell ref="AX123:BD123"/>
    <mergeCell ref="BE123:BK123"/>
    <mergeCell ref="BL123:BR123"/>
    <mergeCell ref="BS123:BY123"/>
    <mergeCell ref="BZ123:CF123"/>
    <mergeCell ref="CG123:CM123"/>
    <mergeCell ref="CN123:CT123"/>
    <mergeCell ref="CU123:DA123"/>
    <mergeCell ref="DB123:DH123"/>
    <mergeCell ref="DI123:DO123"/>
    <mergeCell ref="DP123:DV123"/>
    <mergeCell ref="DW123:EC123"/>
    <mergeCell ref="ED123:EJ123"/>
    <mergeCell ref="EK123:EQ123"/>
    <mergeCell ref="ER123:EX123"/>
    <mergeCell ref="EY123:FE123"/>
    <mergeCell ref="FF123:FL123"/>
    <mergeCell ref="FM123:FS123"/>
    <mergeCell ref="FT123:FZ123"/>
    <mergeCell ref="GA123:GG123"/>
    <mergeCell ref="GH123:GN123"/>
    <mergeCell ref="GO123:GU123"/>
    <mergeCell ref="GV123:HB123"/>
    <mergeCell ref="HC123:HI123"/>
    <mergeCell ref="HJ123:HP123"/>
    <mergeCell ref="HQ123:HW123"/>
    <mergeCell ref="HX123:ID123"/>
    <mergeCell ref="IE123:IK123"/>
    <mergeCell ref="IL123:IR123"/>
    <mergeCell ref="IS123:IV123"/>
    <mergeCell ref="H128:N128"/>
    <mergeCell ref="O128:U128"/>
    <mergeCell ref="V128:AB128"/>
    <mergeCell ref="AC128:AI128"/>
    <mergeCell ref="AJ128:AP128"/>
    <mergeCell ref="AQ128:AW128"/>
    <mergeCell ref="AX128:BD128"/>
    <mergeCell ref="BE128:BK128"/>
    <mergeCell ref="BL128:BR128"/>
    <mergeCell ref="BS128:BY128"/>
    <mergeCell ref="BZ128:CF128"/>
    <mergeCell ref="CG128:CM128"/>
    <mergeCell ref="CN128:CT128"/>
    <mergeCell ref="CU128:DA128"/>
    <mergeCell ref="DB128:DH128"/>
    <mergeCell ref="DI128:DO128"/>
    <mergeCell ref="DP128:DV128"/>
    <mergeCell ref="DW128:EC128"/>
    <mergeCell ref="ED128:EJ128"/>
    <mergeCell ref="EK128:EQ128"/>
    <mergeCell ref="ER128:EX128"/>
    <mergeCell ref="EY128:FE128"/>
    <mergeCell ref="FF128:FL128"/>
    <mergeCell ref="FM128:FS128"/>
    <mergeCell ref="FT128:FZ128"/>
    <mergeCell ref="GA128:GG128"/>
    <mergeCell ref="GH128:GN128"/>
    <mergeCell ref="GO128:GU128"/>
    <mergeCell ref="GV128:HB128"/>
    <mergeCell ref="HC128:HI128"/>
    <mergeCell ref="HJ128:HP128"/>
    <mergeCell ref="HQ128:HW128"/>
    <mergeCell ref="HX128:ID128"/>
    <mergeCell ref="IE128:IK128"/>
    <mergeCell ref="IL128:IR128"/>
    <mergeCell ref="IS128:IV128"/>
  </mergeCells>
  <hyperlinks>
    <hyperlink ref="A68" location="Par151" display="Par151"/>
    <hyperlink ref="A93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2016-03-29T06:41:30Z</cp:lastPrinted>
  <dcterms:created xsi:type="dcterms:W3CDTF">2016-02-05T04:03:21Z</dcterms:created>
  <dcterms:modified xsi:type="dcterms:W3CDTF">2016-03-29T08:50:03Z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