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Др67к1" sheetId="1" r:id="rId1"/>
    <sheet name="Лист3" sheetId="2" r:id="rId2"/>
  </sheets>
  <definedNames>
    <definedName name="Par151" localSheetId="0">'Др67к1'!$A$28</definedName>
  </definedNames>
  <calcPr fullCalcOnLoad="1"/>
</workbook>
</file>

<file path=xl/sharedStrings.xml><?xml version="1.0" encoding="utf-8"?>
<sst xmlns="http://schemas.openxmlformats.org/spreadsheetml/2006/main" count="663" uniqueCount="227">
  <si>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</si>
  <si>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</si>
  <si>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</si>
  <si>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</si>
  <si>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</si>
  <si>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</si>
  <si>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</si>
  <si>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</si>
  <si>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</si>
  <si>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</si>
  <si>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</si>
  <si>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</si>
  <si>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</si>
  <si>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</si>
  <si>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</si>
  <si>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</si>
  <si>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</si>
  <si>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</si>
  <si>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</si>
  <si>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</si>
  <si>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</si>
  <si>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</si>
  <si>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</si>
  <si>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</si>
  <si>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</si>
  <si>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</si>
  <si>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</si>
  <si>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</si>
  <si>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</si>
  <si>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</si>
  <si>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</si>
  <si>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</si>
  <si>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</si>
  <si>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</si>
  <si>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</si>
  <si>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</si>
  <si>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</si>
  <si>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</si>
  <si>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</si>
  <si>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</si>
  <si>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</si>
  <si>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</si>
  <si>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</si>
  <si>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</si>
  <si>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</si>
  <si>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</si>
  <si>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</si>
  <si>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</si>
  <si>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</si>
  <si>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</si>
  <si>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</si>
  <si>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</si>
  <si>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</si>
  <si>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</si>
  <si>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</si>
  <si>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</si>
  <si>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</si>
  <si>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</si>
  <si>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</si>
  <si>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</si>
  <si>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</si>
  <si>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</si>
  <si>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</si>
  <si>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</si>
  <si>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</si>
  <si>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</si>
  <si>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</si>
  <si>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</si>
  <si>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</si>
  <si>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</si>
  <si>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</si>
  <si>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</si>
  <si>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</si>
  <si>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</si>
  <si>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</si>
  <si>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</si>
  <si>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</si>
  <si>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</si>
  <si>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</si>
  <si>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</si>
  <si>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</si>
  <si>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</si>
  <si>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</si>
  <si>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</si>
  <si>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</si>
  <si>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</si>
  <si>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</si>
  <si>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</si>
  <si>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</si>
  <si>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</si>
  <si>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</si>
  <si>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</si>
  <si>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</si>
  <si>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</si>
  <si>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</si>
  <si>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</si>
  <si>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</si>
  <si>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</si>
  <si>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</si>
  <si>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</si>
  <si>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</si>
  <si>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</si>
  <si>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</si>
  <si>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</si>
  <si>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</si>
  <si>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</si>
  <si>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</si>
  <si>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</si>
  <si>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</si>
  <si>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</si>
  <si>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</si>
  <si>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</si>
  <si>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</si>
  <si>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</si>
  <si>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</si>
  <si>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</si>
  <si>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</si>
  <si>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</si>
  <si>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</si>
  <si>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</si>
  <si>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</si>
  <si>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</si>
  <si>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</si>
  <si>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</si>
  <si>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</si>
  <si>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</si>
  <si>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</si>
  <si>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</si>
  <si>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</si>
  <si>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</si>
  <si>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</si>
  <si>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</si>
  <si>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</si>
  <si>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</si>
  <si>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</si>
  <si>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</si>
  <si>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</si>
  <si>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</si>
  <si>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</si>
  <si>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</si>
  <si>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</si>
  <si>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</si>
  <si>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</si>
  <si>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</si>
  <si>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</si>
  <si>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</si>
  <si>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</si>
  <si>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</si>
  <si>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</si>
  <si>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</si>
  <si>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</si>
  <si>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</si>
  <si>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</si>
  <si>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</si>
  <si>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</si>
  <si>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</si>
  <si>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</si>
  <si>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</si>
  <si>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</si>
  <si>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</si>
  <si>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</si>
  <si>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</si>
  <si>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</si>
  <si>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</si>
  <si>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</si>
  <si>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</si>
  <si>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</si>
  <si>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</si>
  <si>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</si>
  <si>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</si>
  <si>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</si>
  <si>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</si>
  <si>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</si>
  <si>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</si>
  <si>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</si>
  <si>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</si>
  <si>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</si>
  <si>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</si>
  <si>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</si>
  <si>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</si>
  <si>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</si>
  <si>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</si>
  <si>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</si>
  <si>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</si>
  <si>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</si>
  <si>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</si>
  <si>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</si>
  <si>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</si>
  <si>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</si>
  <si>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</si>
  <si>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</si>
  <si>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</si>
  <si>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</si>
  <si>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>Содержание и ремонт мусоропровода</t>
  </si>
  <si>
    <t xml:space="preserve">Влажная уборка подъездов </t>
  </si>
  <si>
    <t>Проверка техсостояния и работоспособности элементов мусоропровода, выявление засоров и их устранение, чистка, промывка и дезинфекция загрузочных клапанов стволов мусоропровода, мусорокамеры и ее оборудования.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</si>
  <si>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</si>
  <si>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</si>
  <si>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Содержание и ремонт лифтового оборудования</t>
  </si>
  <si>
    <t>Организация системы диспетчерского контроля и обеспечение диспетчерской связи с кабиной лифта, проведение осмотров, техобслуживания и мелкого ремонта лифта, аварийное обслуживание лифта, обеспечение проведения техосмотра лифта</t>
  </si>
  <si>
    <t>ежедневно</t>
  </si>
  <si>
    <t>Аварийное обслуживание</t>
  </si>
  <si>
    <t>круглосуточно</t>
  </si>
  <si>
    <t>один раз в неделю</t>
  </si>
  <si>
    <t>Содержание и ремонтмусоропровода</t>
  </si>
  <si>
    <t>по графику</t>
  </si>
  <si>
    <t>Содержание и ремонт лифта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</si>
  <si>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</si>
  <si>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</si>
  <si>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</si>
  <si>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 xml:space="preserve">Уборка мест общего пользования </t>
  </si>
  <si>
    <t>Ремонт кровельного покрытия и конструктивных элементов крыши</t>
  </si>
  <si>
    <t>Осмотр и устранение незначительных неисправностей: деревянных конструкций, столярных изделий, каменных и ж/б конструкций, перил, ограждений на лестничных клетках, оборудования внешнего благоустройства, системы пожаротушения и дымоудаления</t>
  </si>
  <si>
    <t>Замена выключателя</t>
  </si>
  <si>
    <t>Монтаж энергосберегающих светильников в местах общего пользования</t>
  </si>
  <si>
    <t>Смена канализации</t>
  </si>
  <si>
    <t>Смена трубопроводов холодного водоснабжения</t>
  </si>
  <si>
    <t>Директор ООО Уралэкспо-НТ</t>
  </si>
  <si>
    <t>Куценок В.В.</t>
  </si>
  <si>
    <t>Отчет о выполнении договора управления за 2016год по МКД ул.Дружинина, д.67к1</t>
  </si>
  <si>
    <t>Монтаж (ремонт, поверка) общедомовых приборов учета потребления энергоресурсов</t>
  </si>
  <si>
    <t>Очистка тротуаров от снега с применением снегоуборочной техники</t>
  </si>
  <si>
    <t>Смена арматуры, вентилей, задвижек</t>
  </si>
  <si>
    <t>Прокладка трубопроводов водоснабжения</t>
  </si>
  <si>
    <t>Ремонткозырьков (балконы, входные группы)</t>
  </si>
  <si>
    <t>Ремонт фасада (утепление и герметизация межпанельных стыков)</t>
  </si>
  <si>
    <t xml:space="preserve">Сдвигание и подметание снега при снегопаде с пешеходных дорожек и у входа в подъезды, очистка подходов к подъездам от уплотненного снега,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</si>
</sst>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178" fontId="1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2" fillId="2" borderId="3" xfId="15" applyFill="1" applyBorder="1" applyAlignment="1">
      <alignment vertical="top" wrapText="1"/>
    </xf>
    <xf numFmtId="0" fontId="2" fillId="2" borderId="19" xfId="15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2" borderId="23" xfId="15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8"/>
  <sheetViews>
    <sheetView tabSelected="1" zoomScale="75" zoomScaleNormal="75" workbookViewId="0" topLeftCell="A158">
      <selection activeCell="E163" sqref="E163"/>
    </sheetView>
  </sheetViews>
  <sheetFormatPr defaultColWidth="9.00390625" defaultRowHeight="12.75"/>
  <cols>
    <col min="1" max="1" width="6.875" style="0" customWidth="1"/>
    <col min="2" max="2" width="63.25390625" style="0" customWidth="1"/>
    <col min="3" max="3" width="25.375" style="0" customWidth="1"/>
    <col min="4" max="4" width="41.00390625" style="0" customWidth="1"/>
    <col min="5" max="5" width="26.375" style="0" customWidth="1"/>
    <col min="6" max="6" width="46.125" style="0" customWidth="1"/>
  </cols>
  <sheetData>
    <row r="1" spans="1:6" ht="12.75">
      <c r="A1" s="40" t="s">
        <v>219</v>
      </c>
      <c r="B1" s="40"/>
      <c r="C1" s="40"/>
      <c r="D1" s="40"/>
      <c r="E1" s="40"/>
      <c r="F1" s="40"/>
    </row>
    <row r="2" spans="1:6" ht="12.75">
      <c r="A2" s="40"/>
      <c r="B2" s="40"/>
      <c r="C2" s="40"/>
      <c r="D2" s="40"/>
      <c r="E2" s="40"/>
      <c r="F2" s="40"/>
    </row>
    <row r="3" spans="1:6" ht="13.5" thickBot="1">
      <c r="A3" s="7"/>
      <c r="B3" s="7"/>
      <c r="C3" s="7"/>
      <c r="D3" s="7"/>
      <c r="E3" s="7"/>
      <c r="F3" s="7"/>
    </row>
    <row r="4" spans="1:6" ht="24.75" customHeight="1" thickBot="1">
      <c r="A4" s="50" t="s">
        <v>0</v>
      </c>
      <c r="B4" s="51"/>
      <c r="C4" s="51"/>
      <c r="D4" s="51"/>
      <c r="E4" s="52"/>
      <c r="F4" s="6" t="s">
        <v>1</v>
      </c>
    </row>
    <row r="5" spans="1:6" ht="24.75" customHeight="1" thickBo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ht="57" thickBot="1">
      <c r="A6" s="3" t="s">
        <v>8</v>
      </c>
      <c r="B6" s="4" t="s">
        <v>9</v>
      </c>
      <c r="C6" s="2" t="s">
        <v>10</v>
      </c>
      <c r="D6" s="4" t="s">
        <v>9</v>
      </c>
      <c r="E6" s="5">
        <v>42777</v>
      </c>
      <c r="F6" s="4" t="s">
        <v>11</v>
      </c>
    </row>
    <row r="7" spans="1:6" ht="150.75" thickBot="1">
      <c r="A7" s="3" t="s">
        <v>12</v>
      </c>
      <c r="B7" s="4" t="s">
        <v>13</v>
      </c>
      <c r="C7" s="2" t="s">
        <v>10</v>
      </c>
      <c r="D7" s="4" t="s">
        <v>13</v>
      </c>
      <c r="E7" s="5">
        <v>42370</v>
      </c>
      <c r="F7" s="4" t="s">
        <v>32</v>
      </c>
    </row>
    <row r="8" spans="1:6" ht="150.75" thickBot="1">
      <c r="A8" s="3" t="s">
        <v>14</v>
      </c>
      <c r="B8" s="4" t="s">
        <v>15</v>
      </c>
      <c r="C8" s="2" t="s">
        <v>10</v>
      </c>
      <c r="D8" s="4" t="s">
        <v>15</v>
      </c>
      <c r="E8" s="5">
        <v>42735</v>
      </c>
      <c r="F8" s="4" t="s">
        <v>33</v>
      </c>
    </row>
    <row r="9" spans="1:6" ht="24.75" customHeight="1" thickBot="1">
      <c r="A9" s="53" t="s">
        <v>34</v>
      </c>
      <c r="B9" s="54"/>
      <c r="C9" s="54"/>
      <c r="D9" s="54"/>
      <c r="E9" s="54"/>
      <c r="F9" s="54"/>
    </row>
    <row r="10" spans="1:6" ht="207" thickBot="1">
      <c r="A10" s="3" t="s">
        <v>16</v>
      </c>
      <c r="B10" s="4" t="s">
        <v>35</v>
      </c>
      <c r="C10" s="2" t="s">
        <v>18</v>
      </c>
      <c r="D10" s="4" t="s">
        <v>35</v>
      </c>
      <c r="E10" s="4">
        <v>0</v>
      </c>
      <c r="F10" s="4" t="s">
        <v>36</v>
      </c>
    </row>
    <row r="11" spans="1:6" ht="225.75" thickBot="1">
      <c r="A11" s="3" t="s">
        <v>17</v>
      </c>
      <c r="B11" s="4" t="s">
        <v>37</v>
      </c>
      <c r="C11" s="2" t="s">
        <v>18</v>
      </c>
      <c r="D11" s="4" t="s">
        <v>37</v>
      </c>
      <c r="E11" s="4">
        <v>39956.01</v>
      </c>
      <c r="F11" s="4" t="s">
        <v>38</v>
      </c>
    </row>
    <row r="12" spans="1:6" ht="24.75" customHeight="1" thickBot="1">
      <c r="A12" s="3" t="s">
        <v>19</v>
      </c>
      <c r="B12" s="4" t="s">
        <v>39</v>
      </c>
      <c r="C12" s="2" t="s">
        <v>18</v>
      </c>
      <c r="D12" s="4" t="s">
        <v>39</v>
      </c>
      <c r="E12" s="4">
        <v>100964.33</v>
      </c>
      <c r="F12" s="4" t="s">
        <v>40</v>
      </c>
    </row>
    <row r="13" spans="1:6" ht="132" thickBot="1">
      <c r="A13" s="8" t="s">
        <v>20</v>
      </c>
      <c r="B13" s="9" t="s">
        <v>41</v>
      </c>
      <c r="C13" s="10" t="s">
        <v>18</v>
      </c>
      <c r="D13" s="9" t="s">
        <v>42</v>
      </c>
      <c r="E13" s="9">
        <f>17.39*7397*6+17.8*7397*6</f>
        <v>1561802.58</v>
      </c>
      <c r="F13" s="9" t="s">
        <v>43</v>
      </c>
    </row>
    <row r="14" spans="1:6" ht="169.5" thickBot="1">
      <c r="A14" s="8" t="s">
        <v>21</v>
      </c>
      <c r="B14" s="11" t="s">
        <v>44</v>
      </c>
      <c r="C14" s="10" t="s">
        <v>18</v>
      </c>
      <c r="D14" s="9" t="s">
        <v>45</v>
      </c>
      <c r="E14" s="12">
        <f>E13-E15-E16</f>
        <v>1174458.675</v>
      </c>
      <c r="F14" s="9" t="s">
        <v>46</v>
      </c>
    </row>
    <row r="15" spans="1:6" ht="169.5" thickBot="1">
      <c r="A15" s="8" t="s">
        <v>22</v>
      </c>
      <c r="B15" s="11" t="s">
        <v>47</v>
      </c>
      <c r="C15" s="10" t="s">
        <v>18</v>
      </c>
      <c r="D15" s="9" t="s">
        <v>48</v>
      </c>
      <c r="E15" s="12">
        <f>(3.42*7397*6)-(3.42*7397*6)*0.15+(3.47*7397*6)-(3.47*7397*6)*0.15</f>
        <v>259923.18300000002</v>
      </c>
      <c r="F15" s="9" t="s">
        <v>49</v>
      </c>
    </row>
    <row r="16" spans="1:6" ht="169.5" thickBot="1">
      <c r="A16" s="8" t="s">
        <v>23</v>
      </c>
      <c r="B16" s="11" t="s">
        <v>50</v>
      </c>
      <c r="C16" s="10" t="s">
        <v>18</v>
      </c>
      <c r="D16" s="9" t="s">
        <v>51</v>
      </c>
      <c r="E16" s="12">
        <f>(3.43+5.5+0.57)*0.15*7397*6+(3.47+5.59+0.58)*0.15*7397*6</f>
        <v>127420.72200000001</v>
      </c>
      <c r="F16" s="9" t="s">
        <v>52</v>
      </c>
    </row>
    <row r="17" spans="1:6" ht="154.5" customHeight="1" thickBot="1">
      <c r="A17" s="8" t="s">
        <v>24</v>
      </c>
      <c r="B17" s="9" t="s">
        <v>53</v>
      </c>
      <c r="C17" s="10" t="s">
        <v>18</v>
      </c>
      <c r="D17" s="9" t="s">
        <v>54</v>
      </c>
      <c r="E17" s="9">
        <f>E18</f>
        <v>1380436.67</v>
      </c>
      <c r="F17" s="9" t="s">
        <v>55</v>
      </c>
    </row>
    <row r="18" spans="1:6" ht="213" customHeight="1" thickBot="1">
      <c r="A18" s="8" t="s">
        <v>25</v>
      </c>
      <c r="B18" s="11" t="s">
        <v>56</v>
      </c>
      <c r="C18" s="10" t="s">
        <v>18</v>
      </c>
      <c r="D18" s="9" t="s">
        <v>57</v>
      </c>
      <c r="E18" s="9">
        <f>271123.92+1756.47+314122.69+39994.56+169145.5+58263.38+435450.98+45158.46+45420.71</f>
        <v>1380436.67</v>
      </c>
      <c r="F18" s="9" t="s">
        <v>58</v>
      </c>
    </row>
    <row r="19" spans="1:6" ht="276" customHeight="1" thickBot="1">
      <c r="A19" s="8" t="s">
        <v>26</v>
      </c>
      <c r="B19" s="11" t="s">
        <v>59</v>
      </c>
      <c r="C19" s="10" t="s">
        <v>18</v>
      </c>
      <c r="D19" s="9" t="s">
        <v>60</v>
      </c>
      <c r="E19" s="9">
        <v>38879.45</v>
      </c>
      <c r="F19" s="9" t="s">
        <v>61</v>
      </c>
    </row>
    <row r="20" spans="1:6" ht="225.75" thickBot="1">
      <c r="A20" s="8" t="s">
        <v>27</v>
      </c>
      <c r="B20" s="11" t="s">
        <v>62</v>
      </c>
      <c r="C20" s="10" t="s">
        <v>18</v>
      </c>
      <c r="D20" s="9" t="s">
        <v>63</v>
      </c>
      <c r="E20" s="9">
        <v>0</v>
      </c>
      <c r="F20" s="9" t="s">
        <v>64</v>
      </c>
    </row>
    <row r="21" spans="1:6" ht="225.75" thickBot="1">
      <c r="A21" s="8" t="s">
        <v>28</v>
      </c>
      <c r="B21" s="11" t="s">
        <v>65</v>
      </c>
      <c r="C21" s="10" t="s">
        <v>18</v>
      </c>
      <c r="D21" s="9" t="s">
        <v>66</v>
      </c>
      <c r="E21" s="9">
        <v>24120</v>
      </c>
      <c r="F21" s="9" t="s">
        <v>67</v>
      </c>
    </row>
    <row r="22" spans="1:6" ht="24.75" customHeight="1" thickBot="1">
      <c r="A22" s="8" t="s">
        <v>29</v>
      </c>
      <c r="B22" s="11" t="s">
        <v>68</v>
      </c>
      <c r="C22" s="10" t="s">
        <v>18</v>
      </c>
      <c r="D22" s="9" t="s">
        <v>69</v>
      </c>
      <c r="E22" s="9">
        <v>0</v>
      </c>
      <c r="F22" s="9" t="s">
        <v>70</v>
      </c>
    </row>
    <row r="23" spans="1:6" ht="204" customHeight="1" thickBot="1">
      <c r="A23" s="8" t="s">
        <v>30</v>
      </c>
      <c r="B23" s="9" t="s">
        <v>71</v>
      </c>
      <c r="C23" s="10" t="s">
        <v>18</v>
      </c>
      <c r="D23" s="9" t="s">
        <v>71</v>
      </c>
      <c r="E23" s="9">
        <f>E21+E18+E11</f>
        <v>1444512.68</v>
      </c>
      <c r="F23" s="9" t="s">
        <v>72</v>
      </c>
    </row>
    <row r="24" spans="1:6" ht="93" customHeight="1" thickBot="1">
      <c r="A24" s="8" t="s">
        <v>31</v>
      </c>
      <c r="B24" s="9" t="s">
        <v>73</v>
      </c>
      <c r="C24" s="10" t="s">
        <v>18</v>
      </c>
      <c r="D24" s="9" t="s">
        <v>73</v>
      </c>
      <c r="E24" s="9">
        <v>0</v>
      </c>
      <c r="F24" s="9" t="s">
        <v>74</v>
      </c>
    </row>
    <row r="25" spans="1:6" ht="208.5" customHeight="1" thickBot="1">
      <c r="A25" s="8" t="s">
        <v>75</v>
      </c>
      <c r="B25" s="9" t="s">
        <v>76</v>
      </c>
      <c r="C25" s="10" t="s">
        <v>18</v>
      </c>
      <c r="D25" s="9" t="s">
        <v>76</v>
      </c>
      <c r="E25" s="9">
        <f>18509.24+38879.45+238152.08-407953.06</f>
        <v>-112412.28999999998</v>
      </c>
      <c r="F25" s="9" t="s">
        <v>77</v>
      </c>
    </row>
    <row r="26" spans="1:6" ht="150.75" thickBot="1">
      <c r="A26" s="8" t="s">
        <v>78</v>
      </c>
      <c r="B26" s="9" t="s">
        <v>79</v>
      </c>
      <c r="C26" s="10" t="s">
        <v>18</v>
      </c>
      <c r="D26" s="9" t="s">
        <v>79</v>
      </c>
      <c r="E26" s="12">
        <f>E12+E13-E18</f>
        <v>282330.2400000002</v>
      </c>
      <c r="F26" s="9" t="s">
        <v>80</v>
      </c>
    </row>
    <row r="27" spans="1:6" ht="24.75" customHeight="1" thickBot="1">
      <c r="A27" s="42" t="s">
        <v>81</v>
      </c>
      <c r="B27" s="43"/>
      <c r="C27" s="43"/>
      <c r="D27" s="43"/>
      <c r="E27" s="43"/>
      <c r="F27" s="43"/>
    </row>
    <row r="28" spans="1:6" ht="38.25" thickBot="1">
      <c r="A28" s="8" t="s">
        <v>82</v>
      </c>
      <c r="B28" s="9" t="s">
        <v>83</v>
      </c>
      <c r="C28" s="10" t="s">
        <v>173</v>
      </c>
      <c r="D28" s="9" t="s">
        <v>83</v>
      </c>
      <c r="E28" s="9" t="s">
        <v>213</v>
      </c>
      <c r="F28" s="9" t="s">
        <v>84</v>
      </c>
    </row>
    <row r="29" spans="1:6" ht="57" thickBot="1">
      <c r="A29" s="28"/>
      <c r="B29" s="9" t="s">
        <v>85</v>
      </c>
      <c r="C29" s="10" t="s">
        <v>18</v>
      </c>
      <c r="D29" s="9" t="s">
        <v>85</v>
      </c>
      <c r="E29" s="9">
        <v>133</v>
      </c>
      <c r="F29" s="9" t="s">
        <v>86</v>
      </c>
    </row>
    <row r="30" spans="1:6" ht="94.5" thickBot="1">
      <c r="A30" s="29"/>
      <c r="B30" s="9" t="s">
        <v>83</v>
      </c>
      <c r="C30" s="10" t="s">
        <v>173</v>
      </c>
      <c r="D30" s="9" t="s">
        <v>83</v>
      </c>
      <c r="E30" s="9" t="s">
        <v>214</v>
      </c>
      <c r="F30" s="14"/>
    </row>
    <row r="31" spans="1:6" ht="24.75" customHeight="1" thickBot="1">
      <c r="A31" s="29"/>
      <c r="B31" s="9" t="s">
        <v>85</v>
      </c>
      <c r="C31" s="10" t="s">
        <v>18</v>
      </c>
      <c r="D31" s="9" t="s">
        <v>85</v>
      </c>
      <c r="E31" s="9">
        <v>33095.35</v>
      </c>
      <c r="F31" s="15"/>
    </row>
    <row r="32" spans="1:6" ht="24.75" customHeight="1" thickBot="1">
      <c r="A32" s="29"/>
      <c r="B32" s="9" t="s">
        <v>83</v>
      </c>
      <c r="C32" s="10" t="s">
        <v>173</v>
      </c>
      <c r="D32" s="9" t="s">
        <v>83</v>
      </c>
      <c r="E32" s="9" t="s">
        <v>220</v>
      </c>
      <c r="F32" s="15"/>
    </row>
    <row r="33" spans="1:6" ht="24.75" customHeight="1" thickBot="1">
      <c r="A33" s="29"/>
      <c r="B33" s="9" t="s">
        <v>85</v>
      </c>
      <c r="C33" s="10" t="s">
        <v>18</v>
      </c>
      <c r="D33" s="9" t="s">
        <v>85</v>
      </c>
      <c r="E33" s="9">
        <v>6769</v>
      </c>
      <c r="F33" s="15"/>
    </row>
    <row r="34" spans="1:6" ht="24.75" customHeight="1" thickBot="1">
      <c r="A34" s="29"/>
      <c r="B34" s="9" t="s">
        <v>83</v>
      </c>
      <c r="C34" s="10" t="s">
        <v>173</v>
      </c>
      <c r="D34" s="9" t="s">
        <v>83</v>
      </c>
      <c r="E34" s="9" t="s">
        <v>221</v>
      </c>
      <c r="F34" s="15"/>
    </row>
    <row r="35" spans="1:6" ht="24.75" customHeight="1" thickBot="1">
      <c r="A35" s="29"/>
      <c r="B35" s="9" t="s">
        <v>85</v>
      </c>
      <c r="C35" s="10" t="s">
        <v>18</v>
      </c>
      <c r="D35" s="9" t="s">
        <v>85</v>
      </c>
      <c r="E35" s="9">
        <v>3000</v>
      </c>
      <c r="F35" s="15"/>
    </row>
    <row r="36" spans="1:6" ht="75.75" thickBot="1">
      <c r="A36" s="29"/>
      <c r="B36" s="9" t="s">
        <v>83</v>
      </c>
      <c r="C36" s="10" t="s">
        <v>173</v>
      </c>
      <c r="D36" s="9" t="s">
        <v>83</v>
      </c>
      <c r="E36" s="9" t="s">
        <v>211</v>
      </c>
      <c r="F36" s="15"/>
    </row>
    <row r="37" spans="1:6" ht="24.75" customHeight="1" thickBot="1">
      <c r="A37" s="29"/>
      <c r="B37" s="9" t="s">
        <v>85</v>
      </c>
      <c r="C37" s="10" t="s">
        <v>18</v>
      </c>
      <c r="D37" s="9" t="s">
        <v>85</v>
      </c>
      <c r="E37" s="9">
        <v>175346</v>
      </c>
      <c r="F37" s="15"/>
    </row>
    <row r="38" spans="1:6" ht="19.5" thickBot="1">
      <c r="A38" s="29"/>
      <c r="B38" s="9" t="s">
        <v>83</v>
      </c>
      <c r="C38" s="10" t="s">
        <v>173</v>
      </c>
      <c r="D38" s="9" t="s">
        <v>83</v>
      </c>
      <c r="E38" s="9" t="s">
        <v>215</v>
      </c>
      <c r="F38" s="15"/>
    </row>
    <row r="39" spans="1:6" ht="24.75" customHeight="1" thickBot="1">
      <c r="A39" s="29"/>
      <c r="B39" s="9" t="s">
        <v>85</v>
      </c>
      <c r="C39" s="10" t="s">
        <v>18</v>
      </c>
      <c r="D39" s="9" t="s">
        <v>85</v>
      </c>
      <c r="E39" s="9">
        <v>11654.61</v>
      </c>
      <c r="F39" s="15"/>
    </row>
    <row r="40" spans="1:6" ht="38.25" thickBot="1">
      <c r="A40" s="29"/>
      <c r="B40" s="9" t="s">
        <v>83</v>
      </c>
      <c r="C40" s="10" t="s">
        <v>173</v>
      </c>
      <c r="D40" s="9" t="s">
        <v>83</v>
      </c>
      <c r="E40" s="9" t="s">
        <v>222</v>
      </c>
      <c r="F40" s="15"/>
    </row>
    <row r="41" spans="1:6" ht="24.75" customHeight="1" thickBot="1">
      <c r="A41" s="29"/>
      <c r="B41" s="9" t="s">
        <v>85</v>
      </c>
      <c r="C41" s="10" t="s">
        <v>18</v>
      </c>
      <c r="D41" s="9" t="s">
        <v>85</v>
      </c>
      <c r="E41" s="9">
        <f>758+374</f>
        <v>1132</v>
      </c>
      <c r="F41" s="15"/>
    </row>
    <row r="42" spans="1:6" ht="57" thickBot="1">
      <c r="A42" s="29"/>
      <c r="B42" s="9" t="s">
        <v>83</v>
      </c>
      <c r="C42" s="10" t="s">
        <v>173</v>
      </c>
      <c r="D42" s="9" t="s">
        <v>83</v>
      </c>
      <c r="E42" s="9" t="s">
        <v>223</v>
      </c>
      <c r="F42" s="15"/>
    </row>
    <row r="43" spans="1:6" ht="24.75" customHeight="1" thickBot="1">
      <c r="A43" s="29"/>
      <c r="B43" s="9" t="s">
        <v>85</v>
      </c>
      <c r="C43" s="10" t="s">
        <v>18</v>
      </c>
      <c r="D43" s="9" t="s">
        <v>85</v>
      </c>
      <c r="E43" s="9">
        <v>22605</v>
      </c>
      <c r="F43" s="15"/>
    </row>
    <row r="44" spans="1:6" ht="57" thickBot="1">
      <c r="A44" s="29"/>
      <c r="B44" s="9" t="s">
        <v>83</v>
      </c>
      <c r="C44" s="10" t="s">
        <v>173</v>
      </c>
      <c r="D44" s="9" t="s">
        <v>83</v>
      </c>
      <c r="E44" s="9" t="s">
        <v>224</v>
      </c>
      <c r="F44" s="15"/>
    </row>
    <row r="45" spans="1:6" ht="24.75" customHeight="1" thickBot="1">
      <c r="A45" s="29"/>
      <c r="B45" s="9" t="s">
        <v>85</v>
      </c>
      <c r="C45" s="10" t="s">
        <v>18</v>
      </c>
      <c r="D45" s="9" t="s">
        <v>85</v>
      </c>
      <c r="E45" s="9">
        <v>5643</v>
      </c>
      <c r="F45" s="15"/>
    </row>
    <row r="46" spans="1:6" ht="94.5" thickBot="1">
      <c r="A46" s="29"/>
      <c r="B46" s="9" t="s">
        <v>83</v>
      </c>
      <c r="C46" s="10" t="s">
        <v>173</v>
      </c>
      <c r="D46" s="9" t="s">
        <v>83</v>
      </c>
      <c r="E46" s="9" t="s">
        <v>225</v>
      </c>
      <c r="F46" s="15"/>
    </row>
    <row r="47" spans="1:6" ht="24.75" customHeight="1" thickBot="1">
      <c r="A47" s="29"/>
      <c r="B47" s="9" t="s">
        <v>85</v>
      </c>
      <c r="C47" s="10" t="s">
        <v>18</v>
      </c>
      <c r="D47" s="9" t="s">
        <v>85</v>
      </c>
      <c r="E47" s="9">
        <v>38180</v>
      </c>
      <c r="F47" s="15"/>
    </row>
    <row r="48" spans="1:6" ht="75.75" thickBot="1">
      <c r="A48" s="29"/>
      <c r="B48" s="9" t="s">
        <v>83</v>
      </c>
      <c r="C48" s="10" t="s">
        <v>173</v>
      </c>
      <c r="D48" s="9" t="s">
        <v>83</v>
      </c>
      <c r="E48" s="9" t="s">
        <v>216</v>
      </c>
      <c r="F48" s="15"/>
    </row>
    <row r="49" spans="1:6" ht="24.75" customHeight="1" thickBot="1">
      <c r="A49" s="29"/>
      <c r="B49" s="9" t="s">
        <v>85</v>
      </c>
      <c r="C49" s="10" t="s">
        <v>18</v>
      </c>
      <c r="D49" s="9" t="s">
        <v>85</v>
      </c>
      <c r="E49" s="9">
        <v>63269</v>
      </c>
      <c r="F49" s="15"/>
    </row>
    <row r="50" spans="1:6" ht="207" thickBot="1">
      <c r="A50" s="29"/>
      <c r="B50" s="9" t="s">
        <v>83</v>
      </c>
      <c r="C50" s="10" t="s">
        <v>188</v>
      </c>
      <c r="D50" s="9" t="s">
        <v>83</v>
      </c>
      <c r="E50" s="9" t="s">
        <v>174</v>
      </c>
      <c r="F50" s="15"/>
    </row>
    <row r="51" spans="1:6" ht="24.75" customHeight="1" thickBot="1">
      <c r="A51" s="29"/>
      <c r="B51" s="9" t="s">
        <v>85</v>
      </c>
      <c r="C51" s="10" t="s">
        <v>18</v>
      </c>
      <c r="D51" s="9" t="s">
        <v>85</v>
      </c>
      <c r="E51" s="9">
        <f>7397*12*0.57</f>
        <v>50595.479999999996</v>
      </c>
      <c r="F51" s="15"/>
    </row>
    <row r="52" spans="1:6" ht="225.75" thickBot="1">
      <c r="A52" s="29"/>
      <c r="B52" s="9" t="s">
        <v>83</v>
      </c>
      <c r="C52" s="10" t="s">
        <v>188</v>
      </c>
      <c r="D52" s="9" t="s">
        <v>83</v>
      </c>
      <c r="E52" s="9" t="s">
        <v>175</v>
      </c>
      <c r="F52" s="15"/>
    </row>
    <row r="53" spans="1:6" ht="38.25" thickBot="1">
      <c r="A53" s="29"/>
      <c r="B53" s="9" t="s">
        <v>85</v>
      </c>
      <c r="C53" s="10" t="s">
        <v>18</v>
      </c>
      <c r="D53" s="9" t="s">
        <v>85</v>
      </c>
      <c r="E53" s="9">
        <f>7397*12*0.52</f>
        <v>46157.28</v>
      </c>
      <c r="F53" s="15"/>
    </row>
    <row r="54" spans="1:6" ht="169.5" thickBot="1">
      <c r="A54" s="29"/>
      <c r="B54" s="9" t="s">
        <v>83</v>
      </c>
      <c r="C54" s="10" t="s">
        <v>188</v>
      </c>
      <c r="D54" s="9" t="s">
        <v>83</v>
      </c>
      <c r="E54" s="9" t="s">
        <v>226</v>
      </c>
      <c r="F54" s="15"/>
    </row>
    <row r="55" spans="1:6" ht="38.25" thickBot="1">
      <c r="A55" s="29"/>
      <c r="B55" s="9" t="s">
        <v>85</v>
      </c>
      <c r="C55" s="10" t="s">
        <v>18</v>
      </c>
      <c r="D55" s="9" t="s">
        <v>85</v>
      </c>
      <c r="E55" s="12">
        <f>7397*0.29*12</f>
        <v>25741.559999999998</v>
      </c>
      <c r="F55" s="15"/>
    </row>
    <row r="56" spans="1:6" ht="75.75" thickBot="1">
      <c r="A56" s="29"/>
      <c r="B56" s="9" t="s">
        <v>83</v>
      </c>
      <c r="C56" s="10" t="s">
        <v>188</v>
      </c>
      <c r="D56" s="9" t="s">
        <v>83</v>
      </c>
      <c r="E56" s="9" t="s">
        <v>176</v>
      </c>
      <c r="F56" s="15"/>
    </row>
    <row r="57" spans="1:6" ht="24.75" customHeight="1" thickBot="1">
      <c r="A57" s="29"/>
      <c r="B57" s="9" t="s">
        <v>85</v>
      </c>
      <c r="C57" s="10" t="s">
        <v>18</v>
      </c>
      <c r="D57" s="9" t="s">
        <v>85</v>
      </c>
      <c r="E57" s="12">
        <f>7397*12*0.24</f>
        <v>21303.36</v>
      </c>
      <c r="F57" s="15"/>
    </row>
    <row r="58" spans="1:6" ht="113.25" thickBot="1">
      <c r="A58" s="29"/>
      <c r="B58" s="9" t="s">
        <v>83</v>
      </c>
      <c r="C58" s="10" t="s">
        <v>188</v>
      </c>
      <c r="D58" s="9" t="s">
        <v>83</v>
      </c>
      <c r="E58" s="9" t="s">
        <v>177</v>
      </c>
      <c r="F58" s="15"/>
    </row>
    <row r="59" spans="1:6" ht="38.25" thickBot="1">
      <c r="A59" s="29"/>
      <c r="B59" s="9" t="s">
        <v>85</v>
      </c>
      <c r="C59" s="10" t="s">
        <v>18</v>
      </c>
      <c r="D59" s="9" t="s">
        <v>85</v>
      </c>
      <c r="E59" s="12">
        <f>7397*12*0.71</f>
        <v>63022.439999999995</v>
      </c>
      <c r="F59" s="15"/>
    </row>
    <row r="60" spans="1:6" ht="75.75" thickBot="1">
      <c r="A60" s="29"/>
      <c r="B60" s="9" t="s">
        <v>83</v>
      </c>
      <c r="C60" s="10" t="s">
        <v>188</v>
      </c>
      <c r="D60" s="9" t="s">
        <v>83</v>
      </c>
      <c r="E60" s="9" t="s">
        <v>178</v>
      </c>
      <c r="F60" s="15"/>
    </row>
    <row r="61" spans="1:6" ht="24.75" customHeight="1" thickBot="1">
      <c r="A61" s="29"/>
      <c r="B61" s="9" t="s">
        <v>85</v>
      </c>
      <c r="C61" s="10" t="s">
        <v>18</v>
      </c>
      <c r="D61" s="9" t="s">
        <v>85</v>
      </c>
      <c r="E61" s="12">
        <f>7397*0.01*6</f>
        <v>443.82</v>
      </c>
      <c r="F61" s="15"/>
    </row>
    <row r="62" spans="1:6" ht="113.25" thickBot="1">
      <c r="A62" s="29"/>
      <c r="B62" s="9" t="s">
        <v>83</v>
      </c>
      <c r="C62" s="10" t="s">
        <v>188</v>
      </c>
      <c r="D62" s="9" t="s">
        <v>83</v>
      </c>
      <c r="E62" s="9" t="s">
        <v>179</v>
      </c>
      <c r="F62" s="15"/>
    </row>
    <row r="63" spans="1:6" ht="24.75" customHeight="1" thickBot="1">
      <c r="A63" s="29"/>
      <c r="B63" s="9" t="s">
        <v>85</v>
      </c>
      <c r="C63" s="10" t="s">
        <v>18</v>
      </c>
      <c r="D63" s="9" t="s">
        <v>85</v>
      </c>
      <c r="E63" s="9">
        <f>7397*12*0.58</f>
        <v>51483.119999999995</v>
      </c>
      <c r="F63" s="15"/>
    </row>
    <row r="64" spans="1:6" ht="113.25" thickBot="1">
      <c r="A64" s="29"/>
      <c r="B64" s="9" t="s">
        <v>83</v>
      </c>
      <c r="C64" s="10" t="s">
        <v>188</v>
      </c>
      <c r="D64" s="9" t="s">
        <v>83</v>
      </c>
      <c r="E64" s="9" t="s">
        <v>182</v>
      </c>
      <c r="F64" s="15"/>
    </row>
    <row r="65" spans="1:6" ht="24.75" customHeight="1" thickBot="1">
      <c r="A65" s="29"/>
      <c r="B65" s="9" t="s">
        <v>85</v>
      </c>
      <c r="C65" s="10" t="s">
        <v>18</v>
      </c>
      <c r="D65" s="9" t="s">
        <v>85</v>
      </c>
      <c r="E65" s="9">
        <f>7397*12*0.07</f>
        <v>6213.4800000000005</v>
      </c>
      <c r="F65" s="15"/>
    </row>
    <row r="66" spans="1:6" ht="94.5" thickBot="1">
      <c r="A66" s="29"/>
      <c r="B66" s="9" t="s">
        <v>83</v>
      </c>
      <c r="C66" s="10" t="s">
        <v>188</v>
      </c>
      <c r="D66" s="9" t="s">
        <v>83</v>
      </c>
      <c r="E66" s="9" t="s">
        <v>180</v>
      </c>
      <c r="F66" s="15"/>
    </row>
    <row r="67" spans="1:6" ht="24.75" customHeight="1" thickBot="1">
      <c r="A67" s="29"/>
      <c r="B67" s="9" t="s">
        <v>85</v>
      </c>
      <c r="C67" s="10" t="s">
        <v>18</v>
      </c>
      <c r="D67" s="9" t="s">
        <v>85</v>
      </c>
      <c r="E67" s="12">
        <f>7397*12*0.61</f>
        <v>54146.04</v>
      </c>
      <c r="F67" s="15"/>
    </row>
    <row r="68" spans="1:6" ht="132" thickBot="1">
      <c r="A68" s="29"/>
      <c r="B68" s="9" t="s">
        <v>83</v>
      </c>
      <c r="C68" s="10" t="s">
        <v>188</v>
      </c>
      <c r="D68" s="9" t="s">
        <v>83</v>
      </c>
      <c r="E68" s="9" t="s">
        <v>181</v>
      </c>
      <c r="F68" s="15"/>
    </row>
    <row r="69" spans="1:6" ht="24.75" customHeight="1" thickBot="1">
      <c r="A69" s="29"/>
      <c r="B69" s="9" t="s">
        <v>85</v>
      </c>
      <c r="C69" s="10" t="s">
        <v>18</v>
      </c>
      <c r="D69" s="9" t="s">
        <v>85</v>
      </c>
      <c r="E69" s="9">
        <f>7397*0.11*12</f>
        <v>9764.039999999999</v>
      </c>
      <c r="F69" s="15"/>
    </row>
    <row r="70" spans="1:6" ht="319.5" thickBot="1">
      <c r="A70" s="29"/>
      <c r="B70" s="9" t="s">
        <v>83</v>
      </c>
      <c r="C70" s="10" t="s">
        <v>188</v>
      </c>
      <c r="D70" s="9" t="s">
        <v>83</v>
      </c>
      <c r="E70" s="9" t="s">
        <v>212</v>
      </c>
      <c r="F70" s="15"/>
    </row>
    <row r="71" spans="1:6" ht="24.75" customHeight="1" thickBot="1">
      <c r="A71" s="29"/>
      <c r="B71" s="9" t="s">
        <v>85</v>
      </c>
      <c r="C71" s="10" t="s">
        <v>18</v>
      </c>
      <c r="D71" s="9" t="s">
        <v>85</v>
      </c>
      <c r="E71" s="12">
        <f>7397*12*0.23</f>
        <v>20415.72</v>
      </c>
      <c r="F71" s="15"/>
    </row>
    <row r="72" spans="1:6" ht="169.5" thickBot="1">
      <c r="A72" s="29"/>
      <c r="B72" s="9" t="s">
        <v>83</v>
      </c>
      <c r="C72" s="10" t="s">
        <v>188</v>
      </c>
      <c r="D72" s="9" t="s">
        <v>83</v>
      </c>
      <c r="E72" s="9" t="s">
        <v>183</v>
      </c>
      <c r="F72" s="15"/>
    </row>
    <row r="73" spans="1:6" ht="38.25" thickBot="1">
      <c r="A73" s="29"/>
      <c r="B73" s="9" t="s">
        <v>85</v>
      </c>
      <c r="C73" s="10" t="s">
        <v>18</v>
      </c>
      <c r="D73" s="9" t="s">
        <v>85</v>
      </c>
      <c r="E73" s="12">
        <f>7397*12*0.23</f>
        <v>20415.72</v>
      </c>
      <c r="F73" s="15"/>
    </row>
    <row r="74" spans="1:6" ht="150.75" thickBot="1">
      <c r="A74" s="29"/>
      <c r="B74" s="9" t="s">
        <v>83</v>
      </c>
      <c r="C74" s="10" t="s">
        <v>188</v>
      </c>
      <c r="D74" s="9" t="s">
        <v>83</v>
      </c>
      <c r="E74" s="9" t="s">
        <v>184</v>
      </c>
      <c r="F74" s="15"/>
    </row>
    <row r="75" spans="1:6" ht="24.75" customHeight="1" thickBot="1">
      <c r="A75" s="29"/>
      <c r="B75" s="9" t="s">
        <v>85</v>
      </c>
      <c r="C75" s="10" t="s">
        <v>18</v>
      </c>
      <c r="D75" s="9" t="s">
        <v>85</v>
      </c>
      <c r="E75" s="12">
        <f>7397*1.15*12</f>
        <v>102078.59999999999</v>
      </c>
      <c r="F75" s="15"/>
    </row>
    <row r="76" spans="1:6" ht="132" thickBot="1">
      <c r="A76" s="29"/>
      <c r="B76" s="9" t="s">
        <v>83</v>
      </c>
      <c r="C76" s="10" t="s">
        <v>188</v>
      </c>
      <c r="D76" s="9" t="s">
        <v>83</v>
      </c>
      <c r="E76" s="9" t="s">
        <v>185</v>
      </c>
      <c r="F76" s="15"/>
    </row>
    <row r="77" spans="1:6" ht="24.75" customHeight="1" thickBot="1">
      <c r="A77" s="29"/>
      <c r="B77" s="9" t="s">
        <v>85</v>
      </c>
      <c r="C77" s="10" t="s">
        <v>18</v>
      </c>
      <c r="D77" s="9" t="s">
        <v>85</v>
      </c>
      <c r="E77" s="12">
        <f>7397*12*0.04</f>
        <v>3550.56</v>
      </c>
      <c r="F77" s="15"/>
    </row>
    <row r="78" spans="1:6" ht="75.75" thickBot="1">
      <c r="A78" s="29"/>
      <c r="B78" s="9" t="s">
        <v>83</v>
      </c>
      <c r="C78" s="10" t="s">
        <v>188</v>
      </c>
      <c r="D78" s="9" t="s">
        <v>83</v>
      </c>
      <c r="E78" s="9" t="s">
        <v>186</v>
      </c>
      <c r="F78" s="15"/>
    </row>
    <row r="79" spans="1:6" ht="24.75" customHeight="1" thickBot="1">
      <c r="A79" s="29"/>
      <c r="B79" s="9" t="s">
        <v>85</v>
      </c>
      <c r="C79" s="10" t="s">
        <v>18</v>
      </c>
      <c r="D79" s="9" t="s">
        <v>85</v>
      </c>
      <c r="E79" s="12">
        <f>7397*12*0.04</f>
        <v>3550.56</v>
      </c>
      <c r="F79" s="15"/>
    </row>
    <row r="80" spans="1:6" ht="132" thickBot="1">
      <c r="A80" s="29"/>
      <c r="B80" s="9" t="s">
        <v>83</v>
      </c>
      <c r="C80" s="10" t="s">
        <v>187</v>
      </c>
      <c r="D80" s="9" t="s">
        <v>83</v>
      </c>
      <c r="E80" s="9" t="s">
        <v>189</v>
      </c>
      <c r="F80" s="15"/>
    </row>
    <row r="81" spans="1:6" ht="24.75" customHeight="1" thickBot="1">
      <c r="A81" s="29"/>
      <c r="B81" s="9" t="s">
        <v>85</v>
      </c>
      <c r="C81" s="10" t="s">
        <v>18</v>
      </c>
      <c r="D81" s="9" t="s">
        <v>85</v>
      </c>
      <c r="E81" s="12">
        <f>7397*0.58*12</f>
        <v>51483.119999999995</v>
      </c>
      <c r="F81" s="15"/>
    </row>
    <row r="82" spans="1:6" ht="282" thickBot="1">
      <c r="A82" s="29"/>
      <c r="B82" s="9" t="s">
        <v>83</v>
      </c>
      <c r="C82" s="10" t="s">
        <v>190</v>
      </c>
      <c r="D82" s="9" t="s">
        <v>83</v>
      </c>
      <c r="E82" s="9" t="s">
        <v>191</v>
      </c>
      <c r="F82" s="15"/>
    </row>
    <row r="83" spans="1:6" ht="24.75" customHeight="1" thickBot="1">
      <c r="A83" s="29"/>
      <c r="B83" s="9" t="s">
        <v>85</v>
      </c>
      <c r="C83" s="10" t="s">
        <v>18</v>
      </c>
      <c r="D83" s="9" t="s">
        <v>85</v>
      </c>
      <c r="E83" s="12">
        <f>7397*1.425*12</f>
        <v>126488.70000000001</v>
      </c>
      <c r="F83" s="15"/>
    </row>
    <row r="84" spans="1:6" ht="57" thickBot="1">
      <c r="A84" s="29"/>
      <c r="B84" s="9" t="s">
        <v>83</v>
      </c>
      <c r="C84" s="10" t="s">
        <v>192</v>
      </c>
      <c r="D84" s="9" t="s">
        <v>83</v>
      </c>
      <c r="E84" s="9" t="s">
        <v>194</v>
      </c>
      <c r="F84" s="15"/>
    </row>
    <row r="85" spans="1:6" ht="24.75" customHeight="1" thickBot="1">
      <c r="A85" s="29"/>
      <c r="B85" s="9" t="s">
        <v>85</v>
      </c>
      <c r="C85" s="10" t="s">
        <v>18</v>
      </c>
      <c r="D85" s="9" t="s">
        <v>85</v>
      </c>
      <c r="E85" s="12">
        <f>7397*0.76*12</f>
        <v>67460.64</v>
      </c>
      <c r="F85" s="15"/>
    </row>
    <row r="86" spans="1:6" ht="263.25" thickBot="1">
      <c r="A86" s="29"/>
      <c r="B86" s="9" t="s">
        <v>83</v>
      </c>
      <c r="C86" s="10" t="s">
        <v>193</v>
      </c>
      <c r="D86" s="9" t="s">
        <v>83</v>
      </c>
      <c r="E86" s="9" t="s">
        <v>195</v>
      </c>
      <c r="F86" s="15"/>
    </row>
    <row r="87" spans="1:6" ht="38.25" thickBot="1">
      <c r="A87" s="29"/>
      <c r="B87" s="9" t="s">
        <v>85</v>
      </c>
      <c r="C87" s="10" t="s">
        <v>18</v>
      </c>
      <c r="D87" s="9" t="s">
        <v>85</v>
      </c>
      <c r="E87" s="12">
        <f>7397*0.51*12</f>
        <v>45269.64</v>
      </c>
      <c r="F87" s="15"/>
    </row>
    <row r="88" spans="1:6" ht="338.25" thickBot="1">
      <c r="A88" s="29"/>
      <c r="B88" s="9" t="s">
        <v>83</v>
      </c>
      <c r="C88" s="10" t="s">
        <v>196</v>
      </c>
      <c r="D88" s="9" t="s">
        <v>83</v>
      </c>
      <c r="E88" s="9" t="s">
        <v>197</v>
      </c>
      <c r="F88" s="15"/>
    </row>
    <row r="89" spans="1:6" ht="24.75" customHeight="1" thickBot="1">
      <c r="A89" s="29"/>
      <c r="B89" s="9" t="s">
        <v>85</v>
      </c>
      <c r="C89" s="10" t="s">
        <v>18</v>
      </c>
      <c r="D89" s="9" t="s">
        <v>85</v>
      </c>
      <c r="E89" s="12">
        <f>7397*2.16*12</f>
        <v>191730.24</v>
      </c>
      <c r="F89" s="15"/>
    </row>
    <row r="90" spans="1:6" ht="300.75" thickBot="1">
      <c r="A90" s="29"/>
      <c r="B90" s="9" t="s">
        <v>83</v>
      </c>
      <c r="C90" s="10" t="s">
        <v>198</v>
      </c>
      <c r="D90" s="9" t="s">
        <v>83</v>
      </c>
      <c r="E90" s="9" t="s">
        <v>199</v>
      </c>
      <c r="F90" s="15"/>
    </row>
    <row r="91" spans="1:6" ht="24.75" customHeight="1" thickBot="1">
      <c r="A91" s="29"/>
      <c r="B91" s="9" t="s">
        <v>85</v>
      </c>
      <c r="C91" s="10" t="s">
        <v>18</v>
      </c>
      <c r="D91" s="9" t="s">
        <v>85</v>
      </c>
      <c r="E91" s="12">
        <f>7397*4.015*12</f>
        <v>356387.45999999996</v>
      </c>
      <c r="F91" s="15"/>
    </row>
    <row r="92" spans="1:6" ht="225.75" thickBot="1">
      <c r="A92" s="29"/>
      <c r="B92" s="9" t="s">
        <v>83</v>
      </c>
      <c r="C92" s="10" t="s">
        <v>208</v>
      </c>
      <c r="D92" s="9" t="s">
        <v>83</v>
      </c>
      <c r="E92" s="9" t="s">
        <v>209</v>
      </c>
      <c r="F92" s="15"/>
    </row>
    <row r="93" spans="1:6" ht="24.75" customHeight="1" thickBot="1">
      <c r="A93" s="29"/>
      <c r="B93" s="9" t="s">
        <v>85</v>
      </c>
      <c r="C93" s="10" t="s">
        <v>18</v>
      </c>
      <c r="D93" s="9" t="s">
        <v>85</v>
      </c>
      <c r="E93" s="12">
        <f>7397*0.58*12</f>
        <v>51483.119999999995</v>
      </c>
      <c r="F93" s="16"/>
    </row>
    <row r="94" spans="1:6" ht="24.75" customHeight="1" thickBot="1">
      <c r="A94" s="55" t="s">
        <v>87</v>
      </c>
      <c r="B94" s="49"/>
      <c r="C94" s="49"/>
      <c r="D94" s="49"/>
      <c r="E94" s="49"/>
      <c r="F94" s="49"/>
    </row>
    <row r="95" spans="1:6" ht="75.75" thickBot="1">
      <c r="A95" s="8" t="s">
        <v>88</v>
      </c>
      <c r="B95" s="9" t="s">
        <v>89</v>
      </c>
      <c r="C95" s="10" t="s">
        <v>188</v>
      </c>
      <c r="D95" s="9" t="s">
        <v>89</v>
      </c>
      <c r="E95" s="10" t="s">
        <v>201</v>
      </c>
      <c r="F95" s="9" t="s">
        <v>90</v>
      </c>
    </row>
    <row r="96" spans="1:6" ht="38.25" thickBot="1">
      <c r="A96" s="8" t="s">
        <v>91</v>
      </c>
      <c r="B96" s="9" t="s">
        <v>92</v>
      </c>
      <c r="C96" s="10" t="s">
        <v>200</v>
      </c>
      <c r="D96" s="9" t="s">
        <v>92</v>
      </c>
      <c r="E96" s="10" t="s">
        <v>202</v>
      </c>
      <c r="F96" s="9" t="s">
        <v>93</v>
      </c>
    </row>
    <row r="97" spans="1:6" ht="38.25" thickBot="1">
      <c r="A97" s="8" t="s">
        <v>94</v>
      </c>
      <c r="B97" s="9" t="s">
        <v>4</v>
      </c>
      <c r="C97" s="10" t="s">
        <v>18</v>
      </c>
      <c r="D97" s="9" t="s">
        <v>4</v>
      </c>
      <c r="E97" s="10" t="s">
        <v>18</v>
      </c>
      <c r="F97" s="9" t="s">
        <v>95</v>
      </c>
    </row>
    <row r="98" spans="1:6" ht="57" thickBot="1">
      <c r="A98" s="28" t="s">
        <v>96</v>
      </c>
      <c r="B98" s="30" t="s">
        <v>97</v>
      </c>
      <c r="C98" s="31">
        <v>5.59</v>
      </c>
      <c r="D98" s="30" t="s">
        <v>97</v>
      </c>
      <c r="E98" s="31">
        <v>0.58</v>
      </c>
      <c r="F98" s="30" t="s">
        <v>98</v>
      </c>
    </row>
    <row r="99" spans="1:6" ht="56.25">
      <c r="A99" s="33" t="s">
        <v>88</v>
      </c>
      <c r="B99" s="34" t="s">
        <v>89</v>
      </c>
      <c r="C99" s="35" t="s">
        <v>210</v>
      </c>
      <c r="D99" s="34" t="s">
        <v>89</v>
      </c>
      <c r="E99" s="34" t="s">
        <v>204</v>
      </c>
      <c r="F99" s="36"/>
    </row>
    <row r="100" spans="1:6" ht="37.5">
      <c r="A100" s="37" t="s">
        <v>91</v>
      </c>
      <c r="B100" s="29" t="s">
        <v>92</v>
      </c>
      <c r="C100" s="32" t="s">
        <v>203</v>
      </c>
      <c r="D100" s="29" t="s">
        <v>92</v>
      </c>
      <c r="E100" s="32" t="s">
        <v>200</v>
      </c>
      <c r="F100" s="38"/>
    </row>
    <row r="101" spans="1:6" ht="18.75">
      <c r="A101" s="37" t="s">
        <v>94</v>
      </c>
      <c r="B101" s="29" t="s">
        <v>4</v>
      </c>
      <c r="C101" s="32" t="s">
        <v>18</v>
      </c>
      <c r="D101" s="29" t="s">
        <v>4</v>
      </c>
      <c r="E101" s="32" t="s">
        <v>18</v>
      </c>
      <c r="F101" s="38"/>
    </row>
    <row r="102" spans="1:6" ht="37.5">
      <c r="A102" s="37" t="s">
        <v>96</v>
      </c>
      <c r="B102" s="29" t="s">
        <v>97</v>
      </c>
      <c r="C102" s="32">
        <v>0.76</v>
      </c>
      <c r="D102" s="29" t="s">
        <v>97</v>
      </c>
      <c r="E102" s="32">
        <v>0.52</v>
      </c>
      <c r="F102" s="38"/>
    </row>
    <row r="103" spans="1:6" ht="56.25">
      <c r="A103" s="37" t="s">
        <v>88</v>
      </c>
      <c r="B103" s="29" t="s">
        <v>89</v>
      </c>
      <c r="C103" s="32" t="s">
        <v>196</v>
      </c>
      <c r="D103" s="29" t="s">
        <v>89</v>
      </c>
      <c r="E103" s="29" t="s">
        <v>206</v>
      </c>
      <c r="F103" s="38"/>
    </row>
    <row r="104" spans="1:6" ht="37.5">
      <c r="A104" s="37" t="s">
        <v>91</v>
      </c>
      <c r="B104" s="29" t="s">
        <v>92</v>
      </c>
      <c r="C104" s="32" t="s">
        <v>205</v>
      </c>
      <c r="D104" s="29" t="s">
        <v>92</v>
      </c>
      <c r="E104" s="32" t="s">
        <v>202</v>
      </c>
      <c r="F104" s="38"/>
    </row>
    <row r="105" spans="1:6" ht="18.75">
      <c r="A105" s="37" t="s">
        <v>94</v>
      </c>
      <c r="B105" s="29" t="s">
        <v>4</v>
      </c>
      <c r="C105" s="32" t="s">
        <v>18</v>
      </c>
      <c r="D105" s="29" t="s">
        <v>4</v>
      </c>
      <c r="E105" s="32" t="s">
        <v>18</v>
      </c>
      <c r="F105" s="38"/>
    </row>
    <row r="106" spans="1:6" ht="24.75" customHeight="1">
      <c r="A106" s="37" t="s">
        <v>96</v>
      </c>
      <c r="B106" s="29" t="s">
        <v>97</v>
      </c>
      <c r="C106" s="32">
        <v>2.2</v>
      </c>
      <c r="D106" s="29" t="s">
        <v>97</v>
      </c>
      <c r="E106" s="32">
        <v>4.1</v>
      </c>
      <c r="F106" s="38"/>
    </row>
    <row r="107" spans="1:6" ht="75">
      <c r="A107" s="37" t="s">
        <v>88</v>
      </c>
      <c r="B107" s="29" t="s">
        <v>89</v>
      </c>
      <c r="C107" s="32" t="s">
        <v>173</v>
      </c>
      <c r="D107" s="29" t="s">
        <v>89</v>
      </c>
      <c r="E107" s="32" t="s">
        <v>208</v>
      </c>
      <c r="F107" s="38"/>
    </row>
    <row r="108" spans="1:6" ht="37.5">
      <c r="A108" s="37" t="s">
        <v>91</v>
      </c>
      <c r="B108" s="29" t="s">
        <v>92</v>
      </c>
      <c r="C108" s="32" t="s">
        <v>207</v>
      </c>
      <c r="D108" s="29" t="s">
        <v>92</v>
      </c>
      <c r="E108" s="32" t="s">
        <v>200</v>
      </c>
      <c r="F108" s="38"/>
    </row>
    <row r="109" spans="1:6" ht="18.75">
      <c r="A109" s="37" t="s">
        <v>94</v>
      </c>
      <c r="B109" s="29" t="s">
        <v>4</v>
      </c>
      <c r="C109" s="32" t="s">
        <v>18</v>
      </c>
      <c r="D109" s="29" t="s">
        <v>4</v>
      </c>
      <c r="E109" s="32" t="s">
        <v>18</v>
      </c>
      <c r="F109" s="38"/>
    </row>
    <row r="110" spans="1:6" ht="37.5">
      <c r="A110" s="37" t="s">
        <v>96</v>
      </c>
      <c r="B110" s="29" t="s">
        <v>97</v>
      </c>
      <c r="C110" s="32">
        <v>3.47</v>
      </c>
      <c r="D110" s="29" t="s">
        <v>97</v>
      </c>
      <c r="E110" s="32">
        <v>0.58</v>
      </c>
      <c r="F110" s="38"/>
    </row>
    <row r="111" spans="1:6" ht="24.75" customHeight="1" thickBot="1">
      <c r="A111" s="45" t="s">
        <v>99</v>
      </c>
      <c r="B111" s="46"/>
      <c r="C111" s="46"/>
      <c r="D111" s="46"/>
      <c r="E111" s="46"/>
      <c r="F111" s="47"/>
    </row>
    <row r="112" spans="1:6" ht="132" thickBot="1">
      <c r="A112" s="8" t="s">
        <v>100</v>
      </c>
      <c r="B112" s="9" t="s">
        <v>101</v>
      </c>
      <c r="C112" s="10" t="s">
        <v>102</v>
      </c>
      <c r="D112" s="9" t="s">
        <v>101</v>
      </c>
      <c r="E112" s="9">
        <v>0</v>
      </c>
      <c r="F112" s="9" t="s">
        <v>103</v>
      </c>
    </row>
    <row r="113" spans="1:6" ht="113.25" thickBot="1">
      <c r="A113" s="8" t="s">
        <v>104</v>
      </c>
      <c r="B113" s="9" t="s">
        <v>105</v>
      </c>
      <c r="C113" s="10" t="s">
        <v>102</v>
      </c>
      <c r="D113" s="9" t="s">
        <v>105</v>
      </c>
      <c r="E113" s="9">
        <v>0</v>
      </c>
      <c r="F113" s="9" t="s">
        <v>106</v>
      </c>
    </row>
    <row r="114" spans="1:6" ht="113.25" thickBot="1">
      <c r="A114" s="8" t="s">
        <v>107</v>
      </c>
      <c r="B114" s="9" t="s">
        <v>108</v>
      </c>
      <c r="C114" s="10" t="s">
        <v>102</v>
      </c>
      <c r="D114" s="9" t="s">
        <v>108</v>
      </c>
      <c r="E114" s="9">
        <v>0</v>
      </c>
      <c r="F114" s="9" t="s">
        <v>109</v>
      </c>
    </row>
    <row r="115" spans="1:6" ht="150.75" thickBot="1">
      <c r="A115" s="8" t="s">
        <v>110</v>
      </c>
      <c r="B115" s="9" t="s">
        <v>111</v>
      </c>
      <c r="C115" s="10" t="s">
        <v>18</v>
      </c>
      <c r="D115" s="9" t="s">
        <v>111</v>
      </c>
      <c r="E115" s="9">
        <v>0</v>
      </c>
      <c r="F115" s="9" t="s">
        <v>112</v>
      </c>
    </row>
    <row r="116" spans="1:6" ht="19.5" thickBot="1">
      <c r="A116" s="42" t="s">
        <v>113</v>
      </c>
      <c r="B116" s="43"/>
      <c r="C116" s="43"/>
      <c r="D116" s="43"/>
      <c r="E116" s="43"/>
      <c r="F116" s="43"/>
    </row>
    <row r="117" spans="1:6" ht="169.5" thickBot="1">
      <c r="A117" s="8" t="s">
        <v>114</v>
      </c>
      <c r="B117" s="9" t="s">
        <v>35</v>
      </c>
      <c r="C117" s="10" t="s">
        <v>18</v>
      </c>
      <c r="D117" s="9" t="s">
        <v>35</v>
      </c>
      <c r="E117" s="9">
        <v>0</v>
      </c>
      <c r="F117" s="9" t="s">
        <v>115</v>
      </c>
    </row>
    <row r="118" spans="1:6" ht="169.5" thickBot="1">
      <c r="A118" s="8" t="s">
        <v>116</v>
      </c>
      <c r="B118" s="9" t="s">
        <v>37</v>
      </c>
      <c r="C118" s="10" t="s">
        <v>18</v>
      </c>
      <c r="D118" s="9" t="s">
        <v>37</v>
      </c>
      <c r="E118" s="9">
        <v>0</v>
      </c>
      <c r="F118" s="9" t="s">
        <v>117</v>
      </c>
    </row>
    <row r="119" spans="1:6" ht="150.75" thickBot="1">
      <c r="A119" s="8" t="s">
        <v>118</v>
      </c>
      <c r="B119" s="9" t="s">
        <v>39</v>
      </c>
      <c r="C119" s="10" t="s">
        <v>18</v>
      </c>
      <c r="D119" s="9" t="s">
        <v>39</v>
      </c>
      <c r="E119" s="9">
        <v>0</v>
      </c>
      <c r="F119" s="9" t="s">
        <v>119</v>
      </c>
    </row>
    <row r="120" spans="1:6" ht="150.75" thickBot="1">
      <c r="A120" s="8" t="s">
        <v>120</v>
      </c>
      <c r="B120" s="9" t="s">
        <v>73</v>
      </c>
      <c r="C120" s="10" t="s">
        <v>18</v>
      </c>
      <c r="D120" s="9" t="s">
        <v>73</v>
      </c>
      <c r="E120" s="9">
        <v>0</v>
      </c>
      <c r="F120" s="9" t="s">
        <v>121</v>
      </c>
    </row>
    <row r="121" spans="1:6" ht="169.5" thickBot="1">
      <c r="A121" s="8" t="s">
        <v>122</v>
      </c>
      <c r="B121" s="9" t="s">
        <v>76</v>
      </c>
      <c r="C121" s="10" t="s">
        <v>18</v>
      </c>
      <c r="D121" s="9" t="s">
        <v>76</v>
      </c>
      <c r="E121" s="9">
        <v>0</v>
      </c>
      <c r="F121" s="9" t="s">
        <v>123</v>
      </c>
    </row>
    <row r="122" spans="1:6" ht="113.25" thickBot="1">
      <c r="A122" s="8" t="s">
        <v>124</v>
      </c>
      <c r="B122" s="9" t="s">
        <v>79</v>
      </c>
      <c r="C122" s="10" t="s">
        <v>18</v>
      </c>
      <c r="D122" s="9" t="s">
        <v>79</v>
      </c>
      <c r="E122" s="9">
        <v>0</v>
      </c>
      <c r="F122" s="9" t="s">
        <v>125</v>
      </c>
    </row>
    <row r="123" spans="1:6" ht="24.75" customHeight="1" thickBot="1">
      <c r="A123" s="48" t="s">
        <v>126</v>
      </c>
      <c r="B123" s="49"/>
      <c r="C123" s="49"/>
      <c r="D123" s="49"/>
      <c r="E123" s="49"/>
      <c r="F123" s="49"/>
    </row>
    <row r="124" spans="1:6" ht="38.25" thickBot="1">
      <c r="A124" s="8" t="s">
        <v>127</v>
      </c>
      <c r="B124" s="9" t="s">
        <v>128</v>
      </c>
      <c r="C124" s="10" t="s">
        <v>10</v>
      </c>
      <c r="D124" s="9" t="s">
        <v>128</v>
      </c>
      <c r="E124" s="10" t="s">
        <v>157</v>
      </c>
      <c r="F124" s="9" t="s">
        <v>129</v>
      </c>
    </row>
    <row r="125" spans="1:6" ht="57" thickBot="1">
      <c r="A125" s="8" t="s">
        <v>130</v>
      </c>
      <c r="B125" s="9" t="s">
        <v>4</v>
      </c>
      <c r="C125" s="10" t="s">
        <v>10</v>
      </c>
      <c r="D125" s="9" t="s">
        <v>4</v>
      </c>
      <c r="E125" s="10" t="s">
        <v>158</v>
      </c>
      <c r="F125" s="9" t="s">
        <v>131</v>
      </c>
    </row>
    <row r="126" spans="1:6" ht="113.25" thickBot="1">
      <c r="A126" s="8" t="s">
        <v>132</v>
      </c>
      <c r="B126" s="9" t="s">
        <v>133</v>
      </c>
      <c r="C126" s="10" t="s">
        <v>134</v>
      </c>
      <c r="D126" s="9" t="s">
        <v>133</v>
      </c>
      <c r="E126" s="39">
        <f>E127/18.545</f>
        <v>10701.963332434618</v>
      </c>
      <c r="F126" s="9" t="s">
        <v>135</v>
      </c>
    </row>
    <row r="127" spans="1:6" ht="94.5" thickBot="1">
      <c r="A127" s="8" t="s">
        <v>136</v>
      </c>
      <c r="B127" s="9" t="s">
        <v>137</v>
      </c>
      <c r="C127" s="10" t="s">
        <v>18</v>
      </c>
      <c r="D127" s="9" t="s">
        <v>137</v>
      </c>
      <c r="E127" s="12">
        <v>198467.91</v>
      </c>
      <c r="F127" s="9" t="s">
        <v>138</v>
      </c>
    </row>
    <row r="128" spans="1:6" ht="94.5" thickBot="1">
      <c r="A128" s="8" t="s">
        <v>139</v>
      </c>
      <c r="B128" s="9" t="s">
        <v>140</v>
      </c>
      <c r="C128" s="10" t="s">
        <v>18</v>
      </c>
      <c r="D128" s="9" t="s">
        <v>140</v>
      </c>
      <c r="E128" s="9">
        <f>163881.36-18199.79</f>
        <v>145681.56999999998</v>
      </c>
      <c r="F128" s="9" t="s">
        <v>141</v>
      </c>
    </row>
    <row r="129" spans="1:6" ht="113.25" thickBot="1">
      <c r="A129" s="8" t="s">
        <v>142</v>
      </c>
      <c r="B129" s="9" t="s">
        <v>143</v>
      </c>
      <c r="C129" s="10" t="s">
        <v>18</v>
      </c>
      <c r="D129" s="9" t="s">
        <v>143</v>
      </c>
      <c r="E129" s="12">
        <f>E127-E128</f>
        <v>52786.340000000026</v>
      </c>
      <c r="F129" s="9" t="s">
        <v>144</v>
      </c>
    </row>
    <row r="130" spans="1:6" ht="132" thickBot="1">
      <c r="A130" s="8" t="s">
        <v>145</v>
      </c>
      <c r="B130" s="9" t="s">
        <v>146</v>
      </c>
      <c r="C130" s="10" t="s">
        <v>18</v>
      </c>
      <c r="D130" s="9" t="s">
        <v>146</v>
      </c>
      <c r="E130" s="12">
        <f>E127</f>
        <v>198467.91</v>
      </c>
      <c r="F130" s="9" t="s">
        <v>147</v>
      </c>
    </row>
    <row r="131" spans="1:6" ht="150.75" thickBot="1">
      <c r="A131" s="8" t="s">
        <v>148</v>
      </c>
      <c r="B131" s="9" t="s">
        <v>149</v>
      </c>
      <c r="C131" s="10" t="s">
        <v>18</v>
      </c>
      <c r="D131" s="9" t="s">
        <v>149</v>
      </c>
      <c r="E131" s="12">
        <f>E130-E132</f>
        <v>182597.85</v>
      </c>
      <c r="F131" s="9" t="s">
        <v>150</v>
      </c>
    </row>
    <row r="132" spans="1:6" ht="169.5" thickBot="1">
      <c r="A132" s="8" t="s">
        <v>151</v>
      </c>
      <c r="B132" s="9" t="s">
        <v>152</v>
      </c>
      <c r="C132" s="10" t="s">
        <v>18</v>
      </c>
      <c r="D132" s="9" t="s">
        <v>152</v>
      </c>
      <c r="E132" s="12">
        <f>15870.06</f>
        <v>15870.06</v>
      </c>
      <c r="F132" s="9" t="s">
        <v>153</v>
      </c>
    </row>
    <row r="133" spans="1:6" ht="150.75" thickBot="1">
      <c r="A133" s="8" t="s">
        <v>154</v>
      </c>
      <c r="B133" s="9" t="s">
        <v>155</v>
      </c>
      <c r="C133" s="10" t="s">
        <v>18</v>
      </c>
      <c r="D133" s="9" t="s">
        <v>155</v>
      </c>
      <c r="E133" s="9">
        <v>0</v>
      </c>
      <c r="F133" s="9" t="s">
        <v>156</v>
      </c>
    </row>
    <row r="134" spans="1:6" ht="38.25" thickBot="1">
      <c r="A134" s="8" t="s">
        <v>127</v>
      </c>
      <c r="B134" s="9" t="s">
        <v>128</v>
      </c>
      <c r="C134" s="10" t="s">
        <v>10</v>
      </c>
      <c r="D134" s="9" t="s">
        <v>128</v>
      </c>
      <c r="E134" s="10" t="s">
        <v>159</v>
      </c>
      <c r="F134" s="9" t="s">
        <v>129</v>
      </c>
    </row>
    <row r="135" spans="1:6" ht="57" thickBot="1">
      <c r="A135" s="8" t="s">
        <v>130</v>
      </c>
      <c r="B135" s="9" t="s">
        <v>4</v>
      </c>
      <c r="C135" s="10" t="s">
        <v>10</v>
      </c>
      <c r="D135" s="9" t="s">
        <v>4</v>
      </c>
      <c r="E135" s="10" t="s">
        <v>158</v>
      </c>
      <c r="F135" s="9" t="s">
        <v>131</v>
      </c>
    </row>
    <row r="136" spans="1:6" ht="113.25" thickBot="1">
      <c r="A136" s="8" t="s">
        <v>132</v>
      </c>
      <c r="B136" s="9" t="s">
        <v>133</v>
      </c>
      <c r="C136" s="10" t="s">
        <v>134</v>
      </c>
      <c r="D136" s="9" t="s">
        <v>133</v>
      </c>
      <c r="E136" s="9">
        <v>9926.1</v>
      </c>
      <c r="F136" s="9" t="s">
        <v>135</v>
      </c>
    </row>
    <row r="137" spans="1:6" ht="94.5" thickBot="1">
      <c r="A137" s="8" t="s">
        <v>136</v>
      </c>
      <c r="B137" s="9" t="s">
        <v>137</v>
      </c>
      <c r="C137" s="10" t="s">
        <v>18</v>
      </c>
      <c r="D137" s="9" t="s">
        <v>137</v>
      </c>
      <c r="E137" s="12">
        <v>184278.18</v>
      </c>
      <c r="F137" s="9" t="s">
        <v>138</v>
      </c>
    </row>
    <row r="138" spans="1:6" ht="94.5" thickBot="1">
      <c r="A138" s="8" t="s">
        <v>139</v>
      </c>
      <c r="B138" s="9" t="s">
        <v>140</v>
      </c>
      <c r="C138" s="10" t="s">
        <v>18</v>
      </c>
      <c r="D138" s="9" t="s">
        <v>140</v>
      </c>
      <c r="E138" s="9">
        <f>149106.27-21745.1</f>
        <v>127361.16999999998</v>
      </c>
      <c r="F138" s="9" t="s">
        <v>141</v>
      </c>
    </row>
    <row r="139" spans="1:6" ht="113.25" thickBot="1">
      <c r="A139" s="8" t="s">
        <v>142</v>
      </c>
      <c r="B139" s="9" t="s">
        <v>143</v>
      </c>
      <c r="C139" s="10" t="s">
        <v>18</v>
      </c>
      <c r="D139" s="9" t="s">
        <v>143</v>
      </c>
      <c r="E139" s="12">
        <f>E137-E138</f>
        <v>56917.01000000001</v>
      </c>
      <c r="F139" s="9" t="s">
        <v>144</v>
      </c>
    </row>
    <row r="140" spans="1:6" ht="132" thickBot="1">
      <c r="A140" s="8" t="s">
        <v>145</v>
      </c>
      <c r="B140" s="9" t="s">
        <v>146</v>
      </c>
      <c r="C140" s="10" t="s">
        <v>18</v>
      </c>
      <c r="D140" s="9" t="s">
        <v>146</v>
      </c>
      <c r="E140" s="12">
        <f>E137</f>
        <v>184278.18</v>
      </c>
      <c r="F140" s="9" t="s">
        <v>147</v>
      </c>
    </row>
    <row r="141" spans="1:6" ht="150.75" thickBot="1">
      <c r="A141" s="8" t="s">
        <v>148</v>
      </c>
      <c r="B141" s="9" t="s">
        <v>149</v>
      </c>
      <c r="C141" s="10" t="s">
        <v>18</v>
      </c>
      <c r="D141" s="9" t="s">
        <v>149</v>
      </c>
      <c r="E141" s="12">
        <f>E140-E142</f>
        <v>169700.38999999998</v>
      </c>
      <c r="F141" s="9" t="s">
        <v>150</v>
      </c>
    </row>
    <row r="142" spans="1:6" ht="169.5" thickBot="1">
      <c r="A142" s="8" t="s">
        <v>151</v>
      </c>
      <c r="B142" s="9" t="s">
        <v>152</v>
      </c>
      <c r="C142" s="10" t="s">
        <v>18</v>
      </c>
      <c r="D142" s="9" t="s">
        <v>152</v>
      </c>
      <c r="E142" s="9">
        <f>8635.18+5942.61</f>
        <v>14577.79</v>
      </c>
      <c r="F142" s="9" t="s">
        <v>153</v>
      </c>
    </row>
    <row r="143" spans="1:6" ht="150.75" thickBot="1">
      <c r="A143" s="8" t="s">
        <v>154</v>
      </c>
      <c r="B143" s="9" t="s">
        <v>155</v>
      </c>
      <c r="C143" s="10" t="s">
        <v>18</v>
      </c>
      <c r="D143" s="9" t="s">
        <v>155</v>
      </c>
      <c r="E143" s="9">
        <v>0</v>
      </c>
      <c r="F143" s="9" t="s">
        <v>156</v>
      </c>
    </row>
    <row r="144" spans="1:6" ht="38.25" thickBot="1">
      <c r="A144" s="8" t="s">
        <v>127</v>
      </c>
      <c r="B144" s="9" t="s">
        <v>128</v>
      </c>
      <c r="C144" s="10" t="s">
        <v>10</v>
      </c>
      <c r="D144" s="9" t="s">
        <v>128</v>
      </c>
      <c r="E144" s="10" t="s">
        <v>160</v>
      </c>
      <c r="F144" s="9" t="s">
        <v>129</v>
      </c>
    </row>
    <row r="145" spans="1:6" ht="57" thickBot="1">
      <c r="A145" s="8" t="s">
        <v>130</v>
      </c>
      <c r="B145" s="9" t="s">
        <v>4</v>
      </c>
      <c r="C145" s="10" t="s">
        <v>10</v>
      </c>
      <c r="D145" s="9" t="s">
        <v>4</v>
      </c>
      <c r="E145" s="10" t="s">
        <v>161</v>
      </c>
      <c r="F145" s="9" t="s">
        <v>131</v>
      </c>
    </row>
    <row r="146" spans="1:6" ht="113.25" thickBot="1">
      <c r="A146" s="8" t="s">
        <v>132</v>
      </c>
      <c r="B146" s="9" t="s">
        <v>133</v>
      </c>
      <c r="C146" s="10" t="s">
        <v>134</v>
      </c>
      <c r="D146" s="9" t="s">
        <v>133</v>
      </c>
      <c r="E146" s="39">
        <f>E147/1.8525</f>
        <v>308832.10256410256</v>
      </c>
      <c r="F146" s="9" t="s">
        <v>135</v>
      </c>
    </row>
    <row r="147" spans="1:6" ht="94.5" thickBot="1">
      <c r="A147" s="8" t="s">
        <v>136</v>
      </c>
      <c r="B147" s="9" t="s">
        <v>137</v>
      </c>
      <c r="C147" s="10" t="s">
        <v>18</v>
      </c>
      <c r="D147" s="9" t="s">
        <v>137</v>
      </c>
      <c r="E147" s="12">
        <v>572111.47</v>
      </c>
      <c r="F147" s="9" t="s">
        <v>138</v>
      </c>
    </row>
    <row r="148" spans="1:6" ht="94.5" thickBot="1">
      <c r="A148" s="8" t="s">
        <v>139</v>
      </c>
      <c r="B148" s="9" t="s">
        <v>140</v>
      </c>
      <c r="C148" s="10" t="s">
        <v>18</v>
      </c>
      <c r="D148" s="9" t="s">
        <v>140</v>
      </c>
      <c r="E148" s="9">
        <f>511864.66-17869.48</f>
        <v>493995.18</v>
      </c>
      <c r="F148" s="9" t="s">
        <v>141</v>
      </c>
    </row>
    <row r="149" spans="1:6" ht="113.25" thickBot="1">
      <c r="A149" s="8" t="s">
        <v>142</v>
      </c>
      <c r="B149" s="9" t="s">
        <v>143</v>
      </c>
      <c r="C149" s="10" t="s">
        <v>18</v>
      </c>
      <c r="D149" s="9" t="s">
        <v>143</v>
      </c>
      <c r="E149" s="12">
        <f>E147-E148</f>
        <v>78116.28999999998</v>
      </c>
      <c r="F149" s="9" t="s">
        <v>144</v>
      </c>
    </row>
    <row r="150" spans="1:6" ht="132" thickBot="1">
      <c r="A150" s="8" t="s">
        <v>145</v>
      </c>
      <c r="B150" s="9" t="s">
        <v>146</v>
      </c>
      <c r="C150" s="10" t="s">
        <v>18</v>
      </c>
      <c r="D150" s="9" t="s">
        <v>146</v>
      </c>
      <c r="E150" s="12">
        <f>E147</f>
        <v>572111.47</v>
      </c>
      <c r="F150" s="9" t="s">
        <v>147</v>
      </c>
    </row>
    <row r="151" spans="1:6" ht="150.75" thickBot="1">
      <c r="A151" s="8" t="s">
        <v>148</v>
      </c>
      <c r="B151" s="9" t="s">
        <v>149</v>
      </c>
      <c r="C151" s="10" t="s">
        <v>18</v>
      </c>
      <c r="D151" s="9" t="s">
        <v>149</v>
      </c>
      <c r="E151" s="12">
        <f>E150-E152</f>
        <v>530930.395</v>
      </c>
      <c r="F151" s="9" t="s">
        <v>150</v>
      </c>
    </row>
    <row r="152" spans="1:6" ht="169.5" thickBot="1">
      <c r="A152" s="8" t="s">
        <v>151</v>
      </c>
      <c r="B152" s="9" t="s">
        <v>152</v>
      </c>
      <c r="C152" s="10" t="s">
        <v>18</v>
      </c>
      <c r="D152" s="9" t="s">
        <v>152</v>
      </c>
      <c r="E152" s="12">
        <f>22230*1.8525</f>
        <v>41181.075000000004</v>
      </c>
      <c r="F152" s="9" t="s">
        <v>153</v>
      </c>
    </row>
    <row r="153" spans="1:6" ht="150.75" thickBot="1">
      <c r="A153" s="8" t="s">
        <v>154</v>
      </c>
      <c r="B153" s="9" t="s">
        <v>155</v>
      </c>
      <c r="C153" s="10" t="s">
        <v>18</v>
      </c>
      <c r="D153" s="9" t="s">
        <v>155</v>
      </c>
      <c r="E153" s="9">
        <v>0</v>
      </c>
      <c r="F153" s="9" t="s">
        <v>156</v>
      </c>
    </row>
    <row r="154" spans="1:255" s="18" customFormat="1" ht="19.5" thickBot="1">
      <c r="A154" s="42" t="s">
        <v>162</v>
      </c>
      <c r="B154" s="43"/>
      <c r="C154" s="43"/>
      <c r="D154" s="43"/>
      <c r="E154" s="43"/>
      <c r="F154" s="43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</row>
    <row r="155" spans="1:32" s="18" customFormat="1" ht="132" thickBot="1">
      <c r="A155" s="20">
        <v>47</v>
      </c>
      <c r="B155" s="21" t="s">
        <v>101</v>
      </c>
      <c r="C155" s="22" t="s">
        <v>102</v>
      </c>
      <c r="D155" s="21" t="s">
        <v>101</v>
      </c>
      <c r="E155" s="21">
        <v>0</v>
      </c>
      <c r="F155" s="23" t="s">
        <v>103</v>
      </c>
      <c r="G155" s="17"/>
      <c r="H155" s="17"/>
      <c r="I155" s="19"/>
      <c r="J155" s="17"/>
      <c r="K155" s="17"/>
      <c r="L155" s="17"/>
      <c r="M155" s="17"/>
      <c r="N155" s="17"/>
      <c r="O155" s="17"/>
      <c r="P155" s="19"/>
      <c r="Q155" s="17"/>
      <c r="R155" s="17"/>
      <c r="S155" s="17"/>
      <c r="T155" s="17"/>
      <c r="U155" s="17"/>
      <c r="V155" s="17"/>
      <c r="W155" s="19"/>
      <c r="X155" s="17"/>
      <c r="Y155" s="17"/>
      <c r="Z155" s="17"/>
      <c r="AA155" s="17"/>
      <c r="AB155" s="17"/>
      <c r="AC155" s="17"/>
      <c r="AD155" s="19"/>
      <c r="AE155" s="17"/>
      <c r="AF155" s="17"/>
    </row>
    <row r="156" spans="1:32" s="18" customFormat="1" ht="113.25" thickBot="1">
      <c r="A156" s="8">
        <v>48</v>
      </c>
      <c r="B156" s="9" t="s">
        <v>105</v>
      </c>
      <c r="C156" s="10" t="s">
        <v>102</v>
      </c>
      <c r="D156" s="9" t="s">
        <v>105</v>
      </c>
      <c r="E156" s="9">
        <v>0</v>
      </c>
      <c r="F156" s="24" t="s">
        <v>163</v>
      </c>
      <c r="G156" s="17"/>
      <c r="H156" s="17"/>
      <c r="I156" s="19"/>
      <c r="J156" s="17"/>
      <c r="K156" s="17"/>
      <c r="L156" s="17"/>
      <c r="M156" s="17"/>
      <c r="N156" s="17"/>
      <c r="O156" s="17"/>
      <c r="P156" s="19"/>
      <c r="Q156" s="17"/>
      <c r="R156" s="17"/>
      <c r="S156" s="17"/>
      <c r="T156" s="17"/>
      <c r="U156" s="17"/>
      <c r="V156" s="17"/>
      <c r="W156" s="19"/>
      <c r="X156" s="17"/>
      <c r="Y156" s="17"/>
      <c r="Z156" s="17"/>
      <c r="AA156" s="17"/>
      <c r="AB156" s="17"/>
      <c r="AC156" s="17"/>
      <c r="AD156" s="19"/>
      <c r="AE156" s="17"/>
      <c r="AF156" s="17"/>
    </row>
    <row r="157" spans="1:32" s="18" customFormat="1" ht="113.25" thickBot="1">
      <c r="A157" s="8">
        <v>49</v>
      </c>
      <c r="B157" s="9" t="s">
        <v>108</v>
      </c>
      <c r="C157" s="10" t="s">
        <v>164</v>
      </c>
      <c r="D157" s="9" t="s">
        <v>108</v>
      </c>
      <c r="E157" s="9">
        <v>0</v>
      </c>
      <c r="F157" s="24" t="s">
        <v>109</v>
      </c>
      <c r="G157" s="17"/>
      <c r="H157" s="17"/>
      <c r="I157" s="19"/>
      <c r="J157" s="17"/>
      <c r="K157" s="17"/>
      <c r="L157" s="17"/>
      <c r="M157" s="17"/>
      <c r="N157" s="17"/>
      <c r="O157" s="17"/>
      <c r="P157" s="19"/>
      <c r="Q157" s="17"/>
      <c r="R157" s="17"/>
      <c r="S157" s="17"/>
      <c r="T157" s="17"/>
      <c r="U157" s="17"/>
      <c r="V157" s="17"/>
      <c r="W157" s="19"/>
      <c r="X157" s="17"/>
      <c r="Y157" s="17"/>
      <c r="Z157" s="17"/>
      <c r="AA157" s="17"/>
      <c r="AB157" s="17"/>
      <c r="AC157" s="17"/>
      <c r="AD157" s="19"/>
      <c r="AE157" s="17"/>
      <c r="AF157" s="17"/>
    </row>
    <row r="158" spans="1:32" s="18" customFormat="1" ht="132" thickBot="1">
      <c r="A158" s="8">
        <v>50</v>
      </c>
      <c r="B158" s="9" t="s">
        <v>111</v>
      </c>
      <c r="C158" s="10" t="s">
        <v>18</v>
      </c>
      <c r="D158" s="9" t="s">
        <v>111</v>
      </c>
      <c r="E158" s="9">
        <v>0</v>
      </c>
      <c r="F158" s="24" t="s">
        <v>165</v>
      </c>
      <c r="G158" s="17"/>
      <c r="H158" s="17"/>
      <c r="I158" s="19"/>
      <c r="J158" s="17"/>
      <c r="K158" s="17"/>
      <c r="L158" s="17"/>
      <c r="M158" s="17"/>
      <c r="N158" s="17"/>
      <c r="O158" s="17"/>
      <c r="P158" s="19"/>
      <c r="Q158" s="17"/>
      <c r="R158" s="17"/>
      <c r="S158" s="17"/>
      <c r="T158" s="17"/>
      <c r="U158" s="17"/>
      <c r="V158" s="17"/>
      <c r="W158" s="19"/>
      <c r="X158" s="17"/>
      <c r="Y158" s="17"/>
      <c r="Z158" s="17"/>
      <c r="AA158" s="17"/>
      <c r="AB158" s="17"/>
      <c r="AC158" s="17"/>
      <c r="AD158" s="19"/>
      <c r="AE158" s="17"/>
      <c r="AF158" s="17"/>
    </row>
    <row r="159" spans="1:255" s="18" customFormat="1" ht="19.5" thickBot="1">
      <c r="A159" s="42" t="s">
        <v>166</v>
      </c>
      <c r="B159" s="43"/>
      <c r="C159" s="43"/>
      <c r="D159" s="43"/>
      <c r="E159" s="43"/>
      <c r="F159" s="44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</row>
    <row r="160" spans="1:6" s="18" customFormat="1" ht="150.75" thickBot="1">
      <c r="A160" s="8">
        <v>51</v>
      </c>
      <c r="B160" s="9" t="s">
        <v>167</v>
      </c>
      <c r="C160" s="10" t="s">
        <v>102</v>
      </c>
      <c r="D160" s="9" t="s">
        <v>167</v>
      </c>
      <c r="E160" s="9">
        <v>12</v>
      </c>
      <c r="F160" s="14" t="s">
        <v>168</v>
      </c>
    </row>
    <row r="161" spans="1:6" ht="169.5" thickBot="1">
      <c r="A161" s="8">
        <v>52</v>
      </c>
      <c r="B161" s="9" t="s">
        <v>169</v>
      </c>
      <c r="C161" s="10" t="s">
        <v>102</v>
      </c>
      <c r="D161" s="9" t="s">
        <v>169</v>
      </c>
      <c r="E161" s="9">
        <v>1</v>
      </c>
      <c r="F161" s="9" t="s">
        <v>170</v>
      </c>
    </row>
    <row r="162" spans="1:6" ht="113.25" thickBot="1">
      <c r="A162" s="8">
        <v>53</v>
      </c>
      <c r="B162" s="9" t="s">
        <v>171</v>
      </c>
      <c r="C162" s="10" t="s">
        <v>18</v>
      </c>
      <c r="D162" s="9" t="s">
        <v>171</v>
      </c>
      <c r="E162" s="9">
        <v>116415.81</v>
      </c>
      <c r="F162" s="9" t="s">
        <v>172</v>
      </c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25"/>
      <c r="B164" s="25"/>
      <c r="C164" s="25"/>
      <c r="D164" s="25"/>
      <c r="E164" s="25"/>
      <c r="F164" s="25"/>
    </row>
    <row r="165" spans="1:6" ht="27.75" customHeight="1">
      <c r="A165" s="25"/>
      <c r="B165" s="26" t="s">
        <v>217</v>
      </c>
      <c r="C165" s="26"/>
      <c r="D165" s="26"/>
      <c r="E165" s="26"/>
      <c r="F165" s="26" t="s">
        <v>218</v>
      </c>
    </row>
    <row r="166" spans="1:6" ht="12.75">
      <c r="A166" s="25"/>
      <c r="B166" s="25"/>
      <c r="C166" s="25"/>
      <c r="D166" s="25"/>
      <c r="E166" s="25"/>
      <c r="F166" s="25"/>
    </row>
    <row r="167" spans="1:6" ht="12.75">
      <c r="A167" s="25"/>
      <c r="B167" s="27">
        <v>42450</v>
      </c>
      <c r="C167" s="25"/>
      <c r="D167" s="25"/>
      <c r="E167" s="25"/>
      <c r="F167" s="25"/>
    </row>
    <row r="168" spans="1:6" ht="12.75">
      <c r="A168" s="25"/>
      <c r="B168" s="25"/>
      <c r="C168" s="25"/>
      <c r="D168" s="25"/>
      <c r="E168" s="25"/>
      <c r="F168" s="25"/>
    </row>
    <row r="169" spans="1:6" ht="12.75">
      <c r="A169" s="25"/>
      <c r="B169" s="25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  <row r="251" spans="1:6" ht="12.75">
      <c r="A251" s="13"/>
      <c r="B251" s="13"/>
      <c r="C251" s="13"/>
      <c r="D251" s="13"/>
      <c r="E251" s="13"/>
      <c r="F251" s="13"/>
    </row>
    <row r="252" spans="1:6" ht="12.75">
      <c r="A252" s="13"/>
      <c r="B252" s="13"/>
      <c r="C252" s="13"/>
      <c r="D252" s="13"/>
      <c r="E252" s="13"/>
      <c r="F252" s="13"/>
    </row>
    <row r="253" spans="1:6" ht="12.75">
      <c r="A253" s="13"/>
      <c r="B253" s="13"/>
      <c r="C253" s="13"/>
      <c r="D253" s="13"/>
      <c r="E253" s="13"/>
      <c r="F253" s="13"/>
    </row>
    <row r="254" spans="1:6" ht="12.75">
      <c r="A254" s="13"/>
      <c r="B254" s="13"/>
      <c r="C254" s="13"/>
      <c r="D254" s="13"/>
      <c r="E254" s="13"/>
      <c r="F254" s="13"/>
    </row>
    <row r="255" spans="1:6" ht="12.75">
      <c r="A255" s="13"/>
      <c r="B255" s="13"/>
      <c r="C255" s="13"/>
      <c r="D255" s="13"/>
      <c r="E255" s="13"/>
      <c r="F255" s="13"/>
    </row>
    <row r="256" spans="1:6" ht="12.75">
      <c r="A256" s="13"/>
      <c r="B256" s="13"/>
      <c r="C256" s="13"/>
      <c r="D256" s="13"/>
      <c r="E256" s="13"/>
      <c r="F256" s="13"/>
    </row>
    <row r="257" spans="1:6" ht="12.75">
      <c r="A257" s="13"/>
      <c r="B257" s="13"/>
      <c r="C257" s="13"/>
      <c r="D257" s="13"/>
      <c r="E257" s="13"/>
      <c r="F257" s="13"/>
    </row>
    <row r="258" spans="1:6" ht="12.75">
      <c r="A258" s="13"/>
      <c r="B258" s="13"/>
      <c r="C258" s="13"/>
      <c r="D258" s="13"/>
      <c r="E258" s="13"/>
      <c r="F258" s="13"/>
    </row>
    <row r="259" spans="1:6" ht="12.75">
      <c r="A259" s="13"/>
      <c r="B259" s="13"/>
      <c r="C259" s="13"/>
      <c r="D259" s="13"/>
      <c r="E259" s="13"/>
      <c r="F259" s="13"/>
    </row>
    <row r="260" spans="1:6" ht="12.75">
      <c r="A260" s="13"/>
      <c r="B260" s="13"/>
      <c r="C260" s="13"/>
      <c r="D260" s="13"/>
      <c r="E260" s="13"/>
      <c r="F260" s="13"/>
    </row>
    <row r="261" spans="1:6" ht="12.75">
      <c r="A261" s="13"/>
      <c r="B261" s="13"/>
      <c r="C261" s="13"/>
      <c r="D261" s="13"/>
      <c r="E261" s="13"/>
      <c r="F261" s="13"/>
    </row>
    <row r="262" spans="1:6" ht="12.75">
      <c r="A262" s="13"/>
      <c r="B262" s="13"/>
      <c r="C262" s="13"/>
      <c r="D262" s="13"/>
      <c r="E262" s="13"/>
      <c r="F262" s="13"/>
    </row>
    <row r="263" spans="1:6" ht="12.75">
      <c r="A263" s="13"/>
      <c r="B263" s="13"/>
      <c r="C263" s="13"/>
      <c r="D263" s="13"/>
      <c r="E263" s="13"/>
      <c r="F263" s="13"/>
    </row>
    <row r="264" spans="1:6" ht="12.75">
      <c r="A264" s="13"/>
      <c r="B264" s="13"/>
      <c r="C264" s="13"/>
      <c r="D264" s="13"/>
      <c r="E264" s="13"/>
      <c r="F264" s="13"/>
    </row>
    <row r="265" spans="1:6" ht="12.75">
      <c r="A265" s="13"/>
      <c r="B265" s="13"/>
      <c r="C265" s="13"/>
      <c r="D265" s="13"/>
      <c r="E265" s="13"/>
      <c r="F265" s="13"/>
    </row>
    <row r="266" spans="1:6" ht="12.75">
      <c r="A266" s="13"/>
      <c r="B266" s="13"/>
      <c r="C266" s="13"/>
      <c r="D266" s="13"/>
      <c r="E266" s="13"/>
      <c r="F266" s="13"/>
    </row>
    <row r="267" spans="1:6" ht="12.75">
      <c r="A267" s="13"/>
      <c r="B267" s="13"/>
      <c r="C267" s="13"/>
      <c r="D267" s="13"/>
      <c r="E267" s="13"/>
      <c r="F267" s="13"/>
    </row>
    <row r="268" spans="1:6" ht="12.75">
      <c r="A268" s="13"/>
      <c r="B268" s="13"/>
      <c r="C268" s="13"/>
      <c r="D268" s="13"/>
      <c r="E268" s="13"/>
      <c r="F268" s="13"/>
    </row>
    <row r="269" spans="1:6" ht="12.75">
      <c r="A269" s="13"/>
      <c r="B269" s="13"/>
      <c r="C269" s="13"/>
      <c r="D269" s="13"/>
      <c r="E269" s="13"/>
      <c r="F269" s="13"/>
    </row>
    <row r="270" spans="1:6" ht="12.75">
      <c r="A270" s="13"/>
      <c r="B270" s="13"/>
      <c r="C270" s="13"/>
      <c r="D270" s="13"/>
      <c r="E270" s="13"/>
      <c r="F270" s="13"/>
    </row>
    <row r="271" spans="1:6" ht="12.75">
      <c r="A271" s="13"/>
      <c r="B271" s="13"/>
      <c r="C271" s="13"/>
      <c r="D271" s="13"/>
      <c r="E271" s="13"/>
      <c r="F271" s="13"/>
    </row>
    <row r="272" spans="1:6" ht="12.75">
      <c r="A272" s="13"/>
      <c r="B272" s="13"/>
      <c r="C272" s="13"/>
      <c r="D272" s="13"/>
      <c r="E272" s="13"/>
      <c r="F272" s="13"/>
    </row>
    <row r="273" spans="1:6" ht="12.75">
      <c r="A273" s="13"/>
      <c r="B273" s="13"/>
      <c r="C273" s="13"/>
      <c r="D273" s="13"/>
      <c r="E273" s="13"/>
      <c r="F273" s="13"/>
    </row>
    <row r="274" spans="1:6" ht="12.75">
      <c r="A274" s="13"/>
      <c r="B274" s="13"/>
      <c r="C274" s="13"/>
      <c r="D274" s="13"/>
      <c r="E274" s="13"/>
      <c r="F274" s="13"/>
    </row>
    <row r="275" spans="1:6" ht="12.75">
      <c r="A275" s="13"/>
      <c r="B275" s="13"/>
      <c r="C275" s="13"/>
      <c r="D275" s="13"/>
      <c r="E275" s="13"/>
      <c r="F275" s="13"/>
    </row>
    <row r="276" spans="1:6" ht="12.75">
      <c r="A276" s="13"/>
      <c r="B276" s="13"/>
      <c r="C276" s="13"/>
      <c r="D276" s="13"/>
      <c r="E276" s="13"/>
      <c r="F276" s="13"/>
    </row>
    <row r="277" spans="1:6" ht="12.75">
      <c r="A277" s="13"/>
      <c r="B277" s="13"/>
      <c r="C277" s="13"/>
      <c r="D277" s="13"/>
      <c r="E277" s="13"/>
      <c r="F277" s="13"/>
    </row>
    <row r="278" spans="1:6" ht="12.75">
      <c r="A278" s="13"/>
      <c r="B278" s="13"/>
      <c r="C278" s="13"/>
      <c r="D278" s="13"/>
      <c r="E278" s="13"/>
      <c r="F278" s="13"/>
    </row>
    <row r="279" spans="1:6" ht="12.75">
      <c r="A279" s="13"/>
      <c r="B279" s="13"/>
      <c r="C279" s="13"/>
      <c r="D279" s="13"/>
      <c r="E279" s="13"/>
      <c r="F279" s="13"/>
    </row>
    <row r="280" spans="1:6" ht="12.75">
      <c r="A280" s="13"/>
      <c r="B280" s="13"/>
      <c r="C280" s="13"/>
      <c r="D280" s="13"/>
      <c r="E280" s="13"/>
      <c r="F280" s="13"/>
    </row>
    <row r="281" spans="1:6" ht="12.75">
      <c r="A281" s="13"/>
      <c r="B281" s="13"/>
      <c r="C281" s="13"/>
      <c r="D281" s="13"/>
      <c r="E281" s="13"/>
      <c r="F281" s="13"/>
    </row>
    <row r="282" spans="1:6" ht="12.75">
      <c r="A282" s="13"/>
      <c r="B282" s="13"/>
      <c r="C282" s="13"/>
      <c r="D282" s="13"/>
      <c r="E282" s="13"/>
      <c r="F282" s="13"/>
    </row>
    <row r="283" spans="1:6" ht="12.75">
      <c r="A283" s="13"/>
      <c r="B283" s="13"/>
      <c r="C283" s="13"/>
      <c r="D283" s="13"/>
      <c r="E283" s="13"/>
      <c r="F283" s="13"/>
    </row>
    <row r="284" spans="1:6" ht="12.75">
      <c r="A284" s="13"/>
      <c r="B284" s="13"/>
      <c r="C284" s="13"/>
      <c r="D284" s="13"/>
      <c r="E284" s="13"/>
      <c r="F284" s="13"/>
    </row>
    <row r="285" spans="1:6" ht="12.75">
      <c r="A285" s="13"/>
      <c r="B285" s="13"/>
      <c r="C285" s="13"/>
      <c r="D285" s="13"/>
      <c r="E285" s="13"/>
      <c r="F285" s="13"/>
    </row>
    <row r="286" spans="1:6" ht="12.75">
      <c r="A286" s="13"/>
      <c r="B286" s="13"/>
      <c r="C286" s="13"/>
      <c r="D286" s="13"/>
      <c r="E286" s="13"/>
      <c r="F286" s="13"/>
    </row>
    <row r="287" spans="1:6" ht="12.75">
      <c r="A287" s="13"/>
      <c r="B287" s="13"/>
      <c r="C287" s="13"/>
      <c r="D287" s="13"/>
      <c r="E287" s="13"/>
      <c r="F287" s="13"/>
    </row>
    <row r="288" spans="1:6" ht="12.75">
      <c r="A288" s="13"/>
      <c r="B288" s="13"/>
      <c r="C288" s="13"/>
      <c r="D288" s="13"/>
      <c r="E288" s="13"/>
      <c r="F288" s="13"/>
    </row>
    <row r="289" spans="1:6" ht="12.75">
      <c r="A289" s="13"/>
      <c r="B289" s="13"/>
      <c r="C289" s="13"/>
      <c r="D289" s="13"/>
      <c r="E289" s="13"/>
      <c r="F289" s="13"/>
    </row>
    <row r="290" spans="1:6" ht="12.75">
      <c r="A290" s="13"/>
      <c r="B290" s="13"/>
      <c r="C290" s="13"/>
      <c r="D290" s="13"/>
      <c r="E290" s="13"/>
      <c r="F290" s="13"/>
    </row>
    <row r="291" spans="1:6" ht="12.75">
      <c r="A291" s="13"/>
      <c r="B291" s="13"/>
      <c r="C291" s="13"/>
      <c r="D291" s="13"/>
      <c r="E291" s="13"/>
      <c r="F291" s="13"/>
    </row>
    <row r="292" spans="1:6" ht="12.75">
      <c r="A292" s="13"/>
      <c r="B292" s="13"/>
      <c r="C292" s="13"/>
      <c r="D292" s="13"/>
      <c r="E292" s="13"/>
      <c r="F292" s="13"/>
    </row>
    <row r="293" spans="1:6" ht="12.75">
      <c r="A293" s="13"/>
      <c r="B293" s="13"/>
      <c r="C293" s="13"/>
      <c r="D293" s="13"/>
      <c r="E293" s="13"/>
      <c r="F293" s="13"/>
    </row>
    <row r="294" spans="1:6" ht="12.75">
      <c r="A294" s="13"/>
      <c r="B294" s="13"/>
      <c r="C294" s="13"/>
      <c r="D294" s="13"/>
      <c r="E294" s="13"/>
      <c r="F294" s="13"/>
    </row>
    <row r="295" spans="1:6" ht="12.75">
      <c r="A295" s="13"/>
      <c r="B295" s="13"/>
      <c r="C295" s="13"/>
      <c r="D295" s="13"/>
      <c r="E295" s="13"/>
      <c r="F295" s="13"/>
    </row>
    <row r="296" spans="1:6" ht="12.75">
      <c r="A296" s="13"/>
      <c r="B296" s="13"/>
      <c r="C296" s="13"/>
      <c r="D296" s="13"/>
      <c r="E296" s="13"/>
      <c r="F296" s="13"/>
    </row>
    <row r="297" spans="1:6" ht="12.75">
      <c r="A297" s="13"/>
      <c r="B297" s="13"/>
      <c r="C297" s="13"/>
      <c r="D297" s="13"/>
      <c r="E297" s="13"/>
      <c r="F297" s="13"/>
    </row>
    <row r="298" spans="1:6" ht="12.75">
      <c r="A298" s="13"/>
      <c r="B298" s="13"/>
      <c r="C298" s="13"/>
      <c r="D298" s="13"/>
      <c r="E298" s="13"/>
      <c r="F298" s="13"/>
    </row>
    <row r="299" spans="1:6" ht="12.75">
      <c r="A299" s="13"/>
      <c r="B299" s="13"/>
      <c r="C299" s="13"/>
      <c r="D299" s="13"/>
      <c r="E299" s="13"/>
      <c r="F299" s="13"/>
    </row>
    <row r="300" spans="1:6" ht="12.75">
      <c r="A300" s="13"/>
      <c r="B300" s="13"/>
      <c r="C300" s="13"/>
      <c r="D300" s="13"/>
      <c r="E300" s="13"/>
      <c r="F300" s="13"/>
    </row>
    <row r="301" spans="1:6" ht="12.75">
      <c r="A301" s="13"/>
      <c r="B301" s="13"/>
      <c r="C301" s="13"/>
      <c r="D301" s="13"/>
      <c r="E301" s="13"/>
      <c r="F301" s="13"/>
    </row>
    <row r="302" spans="1:6" ht="12.75">
      <c r="A302" s="13"/>
      <c r="B302" s="13"/>
      <c r="C302" s="13"/>
      <c r="D302" s="13"/>
      <c r="E302" s="13"/>
      <c r="F302" s="13"/>
    </row>
    <row r="303" spans="1:6" ht="12.75">
      <c r="A303" s="13"/>
      <c r="B303" s="13"/>
      <c r="C303" s="13"/>
      <c r="D303" s="13"/>
      <c r="E303" s="13"/>
      <c r="F303" s="13"/>
    </row>
    <row r="304" spans="1:6" ht="12.75">
      <c r="A304" s="13"/>
      <c r="B304" s="13"/>
      <c r="C304" s="13"/>
      <c r="D304" s="13"/>
      <c r="E304" s="13"/>
      <c r="F304" s="13"/>
    </row>
    <row r="305" spans="1:6" ht="12.75">
      <c r="A305" s="13"/>
      <c r="B305" s="13"/>
      <c r="C305" s="13"/>
      <c r="D305" s="13"/>
      <c r="E305" s="13"/>
      <c r="F305" s="13"/>
    </row>
    <row r="306" spans="1:6" ht="12.75">
      <c r="A306" s="13"/>
      <c r="B306" s="13"/>
      <c r="C306" s="13"/>
      <c r="D306" s="13"/>
      <c r="E306" s="13"/>
      <c r="F306" s="13"/>
    </row>
    <row r="307" spans="1:6" ht="12.75">
      <c r="A307" s="13"/>
      <c r="B307" s="13"/>
      <c r="C307" s="13"/>
      <c r="D307" s="13"/>
      <c r="E307" s="13"/>
      <c r="F307" s="13"/>
    </row>
    <row r="308" spans="1:6" ht="12.75">
      <c r="A308" s="13"/>
      <c r="B308" s="13"/>
      <c r="C308" s="13"/>
      <c r="D308" s="13"/>
      <c r="E308" s="13"/>
      <c r="F308" s="13"/>
    </row>
    <row r="309" spans="1:6" ht="12.75">
      <c r="A309" s="13"/>
      <c r="B309" s="13"/>
      <c r="C309" s="13"/>
      <c r="D309" s="13"/>
      <c r="E309" s="13"/>
      <c r="F309" s="13"/>
    </row>
    <row r="310" spans="1:6" ht="12.75">
      <c r="A310" s="13"/>
      <c r="B310" s="13"/>
      <c r="C310" s="13"/>
      <c r="D310" s="13"/>
      <c r="E310" s="13"/>
      <c r="F310" s="13"/>
    </row>
    <row r="311" spans="1:6" ht="12.75">
      <c r="A311" s="13"/>
      <c r="B311" s="13"/>
      <c r="C311" s="13"/>
      <c r="D311" s="13"/>
      <c r="E311" s="13"/>
      <c r="F311" s="13"/>
    </row>
    <row r="312" spans="1:6" ht="12.75">
      <c r="A312" s="13"/>
      <c r="B312" s="13"/>
      <c r="C312" s="13"/>
      <c r="D312" s="13"/>
      <c r="E312" s="13"/>
      <c r="F312" s="13"/>
    </row>
    <row r="313" spans="1:6" ht="12.75">
      <c r="A313" s="13"/>
      <c r="B313" s="13"/>
      <c r="C313" s="13"/>
      <c r="D313" s="13"/>
      <c r="E313" s="13"/>
      <c r="F313" s="13"/>
    </row>
    <row r="314" spans="1:6" ht="12.75">
      <c r="A314" s="13"/>
      <c r="B314" s="13"/>
      <c r="C314" s="13"/>
      <c r="D314" s="13"/>
      <c r="E314" s="13"/>
      <c r="F314" s="13"/>
    </row>
    <row r="315" spans="1:6" ht="12.75">
      <c r="A315" s="13"/>
      <c r="B315" s="13"/>
      <c r="C315" s="13"/>
      <c r="D315" s="13"/>
      <c r="E315" s="13"/>
      <c r="F315" s="13"/>
    </row>
    <row r="316" spans="1:6" ht="12.75">
      <c r="A316" s="13"/>
      <c r="B316" s="13"/>
      <c r="C316" s="13"/>
      <c r="D316" s="13"/>
      <c r="E316" s="13"/>
      <c r="F316" s="13"/>
    </row>
    <row r="317" spans="1:6" ht="12.75">
      <c r="A317" s="13"/>
      <c r="B317" s="13"/>
      <c r="C317" s="13"/>
      <c r="D317" s="13"/>
      <c r="E317" s="13"/>
      <c r="F317" s="13"/>
    </row>
    <row r="318" spans="1:6" ht="12.75">
      <c r="A318" s="13"/>
      <c r="B318" s="13"/>
      <c r="C318" s="13"/>
      <c r="D318" s="13"/>
      <c r="E318" s="13"/>
      <c r="F318" s="13"/>
    </row>
    <row r="319" spans="1:6" ht="12.75">
      <c r="A319" s="13"/>
      <c r="B319" s="13"/>
      <c r="C319" s="13"/>
      <c r="D319" s="13"/>
      <c r="E319" s="13"/>
      <c r="F319" s="13"/>
    </row>
    <row r="320" spans="1:6" ht="12.75">
      <c r="A320" s="13"/>
      <c r="B320" s="13"/>
      <c r="C320" s="13"/>
      <c r="D320" s="13"/>
      <c r="E320" s="13"/>
      <c r="F320" s="13"/>
    </row>
    <row r="321" spans="1:6" ht="12.75">
      <c r="A321" s="13"/>
      <c r="B321" s="13"/>
      <c r="C321" s="13"/>
      <c r="D321" s="13"/>
      <c r="E321" s="13"/>
      <c r="F321" s="13"/>
    </row>
    <row r="322" spans="1:6" ht="12.75">
      <c r="A322" s="13"/>
      <c r="B322" s="13"/>
      <c r="C322" s="13"/>
      <c r="D322" s="13"/>
      <c r="E322" s="13"/>
      <c r="F322" s="13"/>
    </row>
    <row r="323" spans="1:6" ht="12.75">
      <c r="A323" s="13"/>
      <c r="B323" s="13"/>
      <c r="C323" s="13"/>
      <c r="D323" s="13"/>
      <c r="E323" s="13"/>
      <c r="F323" s="13"/>
    </row>
    <row r="324" spans="1:6" ht="12.75">
      <c r="A324" s="13"/>
      <c r="B324" s="13"/>
      <c r="C324" s="13"/>
      <c r="D324" s="13"/>
      <c r="E324" s="13"/>
      <c r="F324" s="13"/>
    </row>
    <row r="325" spans="1:6" ht="12.75">
      <c r="A325" s="13"/>
      <c r="B325" s="13"/>
      <c r="C325" s="13"/>
      <c r="D325" s="13"/>
      <c r="E325" s="13"/>
      <c r="F325" s="13"/>
    </row>
    <row r="326" spans="1:6" ht="12.75">
      <c r="A326" s="13"/>
      <c r="B326" s="13"/>
      <c r="C326" s="13"/>
      <c r="D326" s="13"/>
      <c r="E326" s="13"/>
      <c r="F326" s="13"/>
    </row>
    <row r="327" spans="1:6" ht="12.75">
      <c r="A327" s="13"/>
      <c r="B327" s="13"/>
      <c r="C327" s="13"/>
      <c r="D327" s="13"/>
      <c r="E327" s="13"/>
      <c r="F327" s="13"/>
    </row>
    <row r="328" spans="1:6" ht="12.75">
      <c r="A328" s="13"/>
      <c r="B328" s="13"/>
      <c r="C328" s="13"/>
      <c r="D328" s="13"/>
      <c r="E328" s="13"/>
      <c r="F328" s="13"/>
    </row>
    <row r="329" spans="1:6" ht="12.75">
      <c r="A329" s="13"/>
      <c r="B329" s="13"/>
      <c r="C329" s="13"/>
      <c r="D329" s="13"/>
      <c r="E329" s="13"/>
      <c r="F329" s="13"/>
    </row>
    <row r="330" spans="1:6" ht="12.75">
      <c r="A330" s="13"/>
      <c r="B330" s="13"/>
      <c r="C330" s="13"/>
      <c r="D330" s="13"/>
      <c r="E330" s="13"/>
      <c r="F330" s="13"/>
    </row>
    <row r="331" spans="1:6" ht="12.75">
      <c r="A331" s="13"/>
      <c r="B331" s="13"/>
      <c r="C331" s="13"/>
      <c r="D331" s="13"/>
      <c r="E331" s="13"/>
      <c r="F331" s="13"/>
    </row>
    <row r="332" spans="1:6" ht="12.75">
      <c r="A332" s="13"/>
      <c r="B332" s="13"/>
      <c r="C332" s="13"/>
      <c r="D332" s="13"/>
      <c r="E332" s="13"/>
      <c r="F332" s="13"/>
    </row>
    <row r="333" spans="1:6" ht="12.75">
      <c r="A333" s="13"/>
      <c r="B333" s="13"/>
      <c r="C333" s="13"/>
      <c r="D333" s="13"/>
      <c r="E333" s="13"/>
      <c r="F333" s="13"/>
    </row>
    <row r="334" spans="1:6" ht="12.75">
      <c r="A334" s="13"/>
      <c r="B334" s="13"/>
      <c r="C334" s="13"/>
      <c r="D334" s="13"/>
      <c r="E334" s="13"/>
      <c r="F334" s="13"/>
    </row>
    <row r="335" spans="1:6" ht="12.75">
      <c r="A335" s="13"/>
      <c r="B335" s="13"/>
      <c r="C335" s="13"/>
      <c r="D335" s="13"/>
      <c r="E335" s="13"/>
      <c r="F335" s="13"/>
    </row>
    <row r="336" spans="1:6" ht="12.75">
      <c r="A336" s="13"/>
      <c r="B336" s="13"/>
      <c r="C336" s="13"/>
      <c r="D336" s="13"/>
      <c r="E336" s="13"/>
      <c r="F336" s="13"/>
    </row>
    <row r="337" spans="1:6" ht="12.75">
      <c r="A337" s="13"/>
      <c r="B337" s="13"/>
      <c r="C337" s="13"/>
      <c r="D337" s="13"/>
      <c r="E337" s="13"/>
      <c r="F337" s="13"/>
    </row>
    <row r="338" spans="1:6" ht="12.75">
      <c r="A338" s="13"/>
      <c r="B338" s="13"/>
      <c r="C338" s="13"/>
      <c r="D338" s="13"/>
      <c r="E338" s="13"/>
      <c r="F338" s="13"/>
    </row>
  </sheetData>
  <mergeCells count="82">
    <mergeCell ref="A4:E4"/>
    <mergeCell ref="A9:F9"/>
    <mergeCell ref="A27:F27"/>
    <mergeCell ref="A94:F94"/>
    <mergeCell ref="A111:F111"/>
    <mergeCell ref="A116:F116"/>
    <mergeCell ref="A123:F123"/>
    <mergeCell ref="A154:F154"/>
    <mergeCell ref="G154:M154"/>
    <mergeCell ref="N154:T154"/>
    <mergeCell ref="U154:AA154"/>
    <mergeCell ref="AB154:AH154"/>
    <mergeCell ref="AI154:AO154"/>
    <mergeCell ref="AP154:AV154"/>
    <mergeCell ref="AW154:BC154"/>
    <mergeCell ref="BD154:BJ154"/>
    <mergeCell ref="BK154:BQ154"/>
    <mergeCell ref="BR154:BX154"/>
    <mergeCell ref="BY154:CE154"/>
    <mergeCell ref="CF154:CL154"/>
    <mergeCell ref="CM154:CS154"/>
    <mergeCell ref="CT154:CZ154"/>
    <mergeCell ref="DA154:DG154"/>
    <mergeCell ref="DH154:DN154"/>
    <mergeCell ref="DO154:DU154"/>
    <mergeCell ref="DV154:EB154"/>
    <mergeCell ref="EC154:EI154"/>
    <mergeCell ref="EJ154:EP154"/>
    <mergeCell ref="EQ154:EW154"/>
    <mergeCell ref="EX154:FD154"/>
    <mergeCell ref="FE154:FK154"/>
    <mergeCell ref="FL154:FR154"/>
    <mergeCell ref="FS154:FY154"/>
    <mergeCell ref="FZ154:GF154"/>
    <mergeCell ref="GG154:GM154"/>
    <mergeCell ref="GN154:GT154"/>
    <mergeCell ref="GU154:HA154"/>
    <mergeCell ref="HB154:HH154"/>
    <mergeCell ref="HI154:HO154"/>
    <mergeCell ref="HP154:HV154"/>
    <mergeCell ref="HW154:IC154"/>
    <mergeCell ref="ID154:IJ154"/>
    <mergeCell ref="IK154:IQ154"/>
    <mergeCell ref="IR154:IU154"/>
    <mergeCell ref="A159:F159"/>
    <mergeCell ref="G159:M159"/>
    <mergeCell ref="N159:T159"/>
    <mergeCell ref="U159:AA159"/>
    <mergeCell ref="AB159:AH159"/>
    <mergeCell ref="AI159:AO159"/>
    <mergeCell ref="AP159:AV159"/>
    <mergeCell ref="AW159:BC159"/>
    <mergeCell ref="BD159:BJ159"/>
    <mergeCell ref="BK159:BQ159"/>
    <mergeCell ref="BR159:BX159"/>
    <mergeCell ref="BY159:CE159"/>
    <mergeCell ref="CF159:CL159"/>
    <mergeCell ref="CM159:CS159"/>
    <mergeCell ref="CT159:CZ159"/>
    <mergeCell ref="DA159:DG159"/>
    <mergeCell ref="DH159:DN159"/>
    <mergeCell ref="FE159:FK159"/>
    <mergeCell ref="FL159:FR159"/>
    <mergeCell ref="DO159:DU159"/>
    <mergeCell ref="DV159:EB159"/>
    <mergeCell ref="EC159:EI159"/>
    <mergeCell ref="EJ159:EP159"/>
    <mergeCell ref="IR159:IU159"/>
    <mergeCell ref="GU159:HA159"/>
    <mergeCell ref="HB159:HH159"/>
    <mergeCell ref="HI159:HO159"/>
    <mergeCell ref="HP159:HV159"/>
    <mergeCell ref="A1:F2"/>
    <mergeCell ref="HW159:IC159"/>
    <mergeCell ref="ID159:IJ159"/>
    <mergeCell ref="IK159:IQ159"/>
    <mergeCell ref="FS159:FY159"/>
    <mergeCell ref="FZ159:GF159"/>
    <mergeCell ref="GG159:GM159"/>
    <mergeCell ref="GN159:GT159"/>
    <mergeCell ref="EQ159:EW159"/>
    <mergeCell ref="EX159:FD159"/>
  </mergeCells>
  <hyperlinks>
    <hyperlink ref="A94" location="Par151" display="Par151"/>
    <hyperlink ref="A123" r:id="rId1" display="consultantplus://offline/ref=0BB4A90EBA6E3228343347EEC54493D9F31BAE48226DB472B9C7F857791792FEAF1AC39123F4C2BAM7IDE"/>
  </hyperlinks>
  <printOptions/>
  <pageMargins left="0.75" right="0.75" top="1" bottom="1" header="0.5" footer="0.5"/>
  <pageSetup fitToHeight="10" horizontalDpi="600" verticalDpi="600" orientation="portrait" paperSize="9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Юрист</cp:lastModifiedBy>
  <cp:lastPrinted>2016-03-21T07:51:29Z</cp:lastPrinted>
  <dcterms:created xsi:type="dcterms:W3CDTF">2016-02-05T04:03:21Z</dcterms:created>
  <dcterms:modified xsi:type="dcterms:W3CDTF">2017-03-28T10:01:04Z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